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eatriz\Documents\2021\Varios\Informe Austeridad Republicana\Para publicacion web\"/>
    </mc:Choice>
  </mc:AlternateContent>
  <bookViews>
    <workbookView xWindow="-15" yWindow="-15" windowWidth="10260" windowHeight="8115"/>
  </bookViews>
  <sheets>
    <sheet name="Ente Público" sheetId="18" r:id="rId1"/>
    <sheet name="I. Clasificación económica" sheetId="1" r:id="rId2"/>
    <sheet name="II .Concepto gasto" sheetId="2" r:id="rId3"/>
    <sheet name="III. Plazas Estructura Org" sheetId="3" r:id="rId4"/>
    <sheet name="IV Costo Estructura" sheetId="4" r:id="rId5"/>
    <sheet name="V- Contrataciones" sheetId="5" r:id="rId6"/>
    <sheet name="VI. Comisiones y Viáticos" sheetId="6" r:id="rId7"/>
    <sheet name="Indicador 1" sheetId="8" r:id="rId8"/>
    <sheet name="Indicador 2" sheetId="9" r:id="rId9"/>
    <sheet name="Indicador 3" sheetId="10" r:id="rId10"/>
    <sheet name="Indicador 4" sheetId="11" r:id="rId11"/>
    <sheet name="Indicador 5" sheetId="13" r:id="rId12"/>
    <sheet name="Indicador 6" sheetId="14" r:id="rId13"/>
    <sheet name="Indicador 7" sheetId="15" r:id="rId14"/>
    <sheet name="Indicador 8" sheetId="17" r:id="rId1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10" l="1"/>
  <c r="A1" i="5" l="1"/>
  <c r="A1" i="4"/>
  <c r="A1" i="3"/>
  <c r="B6" i="11" l="1"/>
  <c r="B6" i="9"/>
  <c r="G6" i="6"/>
  <c r="K39" i="4"/>
  <c r="K38" i="4"/>
  <c r="K37" i="4"/>
  <c r="K36" i="4"/>
  <c r="K35" i="4"/>
  <c r="K34" i="4"/>
  <c r="K33" i="4"/>
  <c r="K32" i="4"/>
  <c r="K31" i="4"/>
  <c r="K30" i="4"/>
  <c r="K29" i="4"/>
  <c r="K28" i="4"/>
  <c r="K27" i="4"/>
  <c r="K26" i="4"/>
  <c r="K25" i="4"/>
  <c r="K24" i="4"/>
  <c r="K23" i="4"/>
  <c r="K22" i="4"/>
  <c r="K21" i="4"/>
  <c r="K20" i="4"/>
  <c r="K19" i="4"/>
  <c r="K18" i="4"/>
  <c r="K17" i="4"/>
  <c r="K16" i="4"/>
  <c r="K15" i="4"/>
  <c r="K14" i="4"/>
  <c r="K12" i="4"/>
  <c r="K11" i="4"/>
  <c r="K10" i="4"/>
  <c r="K9" i="4"/>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16" i="1"/>
  <c r="K15" i="1"/>
  <c r="K14" i="1"/>
  <c r="K12" i="1"/>
  <c r="K11" i="1"/>
  <c r="K10" i="1"/>
  <c r="K9" i="1"/>
  <c r="G7" i="6" l="1"/>
  <c r="Q9" i="5" l="1"/>
  <c r="Q8" i="5"/>
  <c r="Q7" i="5"/>
  <c r="L39" i="4"/>
  <c r="L38" i="4"/>
  <c r="L37" i="4"/>
  <c r="L36" i="4"/>
  <c r="L35" i="4"/>
  <c r="L34" i="4"/>
  <c r="L33" i="4"/>
  <c r="L32" i="4"/>
  <c r="L31" i="4"/>
  <c r="L30" i="4"/>
  <c r="L29" i="4"/>
  <c r="L28" i="4"/>
  <c r="L27" i="4"/>
  <c r="L26" i="4"/>
  <c r="L25" i="4"/>
  <c r="L24" i="4"/>
  <c r="L23" i="4"/>
  <c r="L22" i="4"/>
  <c r="L21" i="4"/>
  <c r="L20" i="4"/>
  <c r="L19" i="4"/>
  <c r="L18" i="4"/>
  <c r="L17" i="4"/>
  <c r="L16" i="4"/>
  <c r="L15" i="4"/>
  <c r="L14" i="4"/>
  <c r="L12" i="4"/>
  <c r="L11" i="4"/>
  <c r="L10" i="4"/>
  <c r="L9" i="4"/>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 r="L16" i="1"/>
  <c r="L15" i="1"/>
  <c r="L14" i="1"/>
  <c r="L12" i="1"/>
  <c r="L11" i="1"/>
  <c r="L10" i="1"/>
  <c r="L9" i="1"/>
  <c r="O6" i="5" l="1"/>
  <c r="N6" i="5"/>
  <c r="M6" i="5"/>
  <c r="L6" i="5"/>
  <c r="K6" i="5"/>
  <c r="I6" i="5"/>
  <c r="G6" i="5"/>
  <c r="E6" i="5"/>
  <c r="C6" i="5"/>
  <c r="D9" i="5" s="1"/>
  <c r="I13" i="4"/>
  <c r="H13" i="4"/>
  <c r="G13" i="4"/>
  <c r="F13" i="4"/>
  <c r="E13" i="4"/>
  <c r="D13" i="4"/>
  <c r="C13" i="4"/>
  <c r="I8" i="4"/>
  <c r="I7" i="4" s="1"/>
  <c r="H8" i="4"/>
  <c r="G8" i="4"/>
  <c r="G7" i="4" s="1"/>
  <c r="F8" i="4"/>
  <c r="F7" i="4" s="1"/>
  <c r="E8" i="4"/>
  <c r="L8" i="4" s="1"/>
  <c r="D8" i="4"/>
  <c r="C8" i="4"/>
  <c r="E7" i="4"/>
  <c r="C7" i="4"/>
  <c r="H7" i="4" l="1"/>
  <c r="Q6" i="5"/>
  <c r="H7" i="5"/>
  <c r="K13" i="4"/>
  <c r="D7" i="4"/>
  <c r="K7" i="4" s="1"/>
  <c r="K8" i="4"/>
  <c r="L13" i="4"/>
  <c r="H8" i="5"/>
  <c r="H9" i="5"/>
  <c r="R9" i="5"/>
  <c r="D7" i="5"/>
  <c r="R7" i="5" s="1"/>
  <c r="D8" i="5"/>
  <c r="L39" i="3"/>
  <c r="K39" i="3"/>
  <c r="L38" i="3"/>
  <c r="K38" i="3"/>
  <c r="L37" i="3"/>
  <c r="K37" i="3"/>
  <c r="L36" i="3"/>
  <c r="K36" i="3"/>
  <c r="L35" i="3"/>
  <c r="K35" i="3"/>
  <c r="L34" i="3"/>
  <c r="K34" i="3"/>
  <c r="L33" i="3"/>
  <c r="K33" i="3"/>
  <c r="L32" i="3"/>
  <c r="K32" i="3"/>
  <c r="L31" i="3"/>
  <c r="K31" i="3"/>
  <c r="L30" i="3"/>
  <c r="K30" i="3"/>
  <c r="L29" i="3"/>
  <c r="K29" i="3"/>
  <c r="L28" i="3"/>
  <c r="K28" i="3"/>
  <c r="L27" i="3"/>
  <c r="K27" i="3"/>
  <c r="L26" i="3"/>
  <c r="K26" i="3"/>
  <c r="L25" i="3"/>
  <c r="K25" i="3"/>
  <c r="L24" i="3"/>
  <c r="K24" i="3"/>
  <c r="L23" i="3"/>
  <c r="K23" i="3"/>
  <c r="L22" i="3"/>
  <c r="K22" i="3"/>
  <c r="L21" i="3"/>
  <c r="K21" i="3"/>
  <c r="L20" i="3"/>
  <c r="K20" i="3"/>
  <c r="L19" i="3"/>
  <c r="K19" i="3"/>
  <c r="L18" i="3"/>
  <c r="K18" i="3"/>
  <c r="L17" i="3"/>
  <c r="K17" i="3"/>
  <c r="L16" i="3"/>
  <c r="K16" i="3"/>
  <c r="L15" i="3"/>
  <c r="K15" i="3"/>
  <c r="L14" i="3"/>
  <c r="K14" i="3"/>
  <c r="I13" i="3"/>
  <c r="H13" i="3"/>
  <c r="G13" i="3"/>
  <c r="F13" i="3"/>
  <c r="E13" i="3"/>
  <c r="D13" i="3"/>
  <c r="K13" i="3" s="1"/>
  <c r="C13" i="3"/>
  <c r="L12" i="3"/>
  <c r="K12" i="3"/>
  <c r="L11" i="3"/>
  <c r="K11" i="3"/>
  <c r="L10" i="3"/>
  <c r="K10" i="3"/>
  <c r="L9" i="3"/>
  <c r="K9" i="3"/>
  <c r="I8" i="3"/>
  <c r="H8" i="3"/>
  <c r="G8" i="3"/>
  <c r="G7" i="3" s="1"/>
  <c r="F8" i="3"/>
  <c r="F7" i="3" s="1"/>
  <c r="E8" i="3"/>
  <c r="D8" i="3"/>
  <c r="C8" i="3"/>
  <c r="C7" i="3" s="1"/>
  <c r="I7" i="3"/>
  <c r="D7" i="3" l="1"/>
  <c r="K7" i="3" s="1"/>
  <c r="L13" i="3"/>
  <c r="L8" i="3"/>
  <c r="R8" i="5"/>
  <c r="E7" i="3"/>
  <c r="H6" i="5"/>
  <c r="H7" i="3"/>
  <c r="L7" i="4"/>
  <c r="D6" i="5"/>
  <c r="R6" i="5" s="1"/>
  <c r="K8" i="3"/>
  <c r="L7" i="3" l="1"/>
  <c r="B6" i="17"/>
  <c r="B6" i="15"/>
  <c r="B6" i="14"/>
  <c r="B6" i="13"/>
  <c r="B6" i="8"/>
  <c r="A1" i="17"/>
  <c r="A1" i="15"/>
  <c r="A1" i="14"/>
  <c r="A1" i="13"/>
  <c r="A1" i="11"/>
  <c r="A1" i="10"/>
  <c r="A1" i="9"/>
  <c r="A1" i="8"/>
  <c r="A1" i="6"/>
  <c r="A1" i="2"/>
  <c r="A1" i="1"/>
  <c r="I9" i="2"/>
  <c r="H9" i="2"/>
  <c r="G9" i="2"/>
  <c r="F9" i="2"/>
  <c r="E9" i="2"/>
  <c r="D9" i="2"/>
  <c r="C9" i="2"/>
  <c r="I13" i="1"/>
  <c r="H13" i="1"/>
  <c r="G13" i="1"/>
  <c r="F13" i="1"/>
  <c r="E13" i="1"/>
  <c r="L13" i="1" s="1"/>
  <c r="D13" i="1"/>
  <c r="C13" i="1"/>
  <c r="D8" i="1"/>
  <c r="K8" i="1" s="1"/>
  <c r="C8" i="1"/>
  <c r="K9" i="2" l="1"/>
  <c r="K13" i="1"/>
  <c r="L9" i="2"/>
  <c r="C7" i="1"/>
  <c r="D7" i="1"/>
  <c r="K7" i="1" s="1"/>
  <c r="E8" i="1"/>
  <c r="L8" i="1" s="1"/>
  <c r="E7" i="1" l="1"/>
  <c r="L7" i="1" s="1"/>
  <c r="I8" i="1" l="1"/>
  <c r="H8" i="1"/>
  <c r="G8" i="1"/>
  <c r="F8" i="1"/>
  <c r="F7" i="1" s="1"/>
  <c r="I7" i="1" l="1"/>
  <c r="H7" i="1" l="1"/>
  <c r="G7" i="1"/>
</calcChain>
</file>

<file path=xl/connections.xml><?xml version="1.0" encoding="utf-8"?>
<connections xmlns="http://schemas.openxmlformats.org/spreadsheetml/2006/main">
  <connection id="1" keepAlive="1" name="Consulta - Tabla1" description="Conexión a la consulta 'Tabla1' en el libro." type="5" refreshedVersion="6" background="1">
    <dbPr connection="Provider=Microsoft.Mashup.OleDb.1;Data Source=$Workbook$;Location=Tabla1;Extended Properties=&quot;&quot;" command="SELECT * FROM [Tabla1]"/>
  </connection>
</connections>
</file>

<file path=xl/sharedStrings.xml><?xml version="1.0" encoding="utf-8"?>
<sst xmlns="http://schemas.openxmlformats.org/spreadsheetml/2006/main" count="619" uniqueCount="539">
  <si>
    <t>Clasificación Económica</t>
  </si>
  <si>
    <t>Concepto</t>
  </si>
  <si>
    <t xml:space="preserve">Presupuesto Ejercido </t>
  </si>
  <si>
    <t>(millones de pesos)</t>
  </si>
  <si>
    <t>Administración vigente*</t>
  </si>
  <si>
    <t>Total</t>
  </si>
  <si>
    <t>Gasto Corriente</t>
  </si>
  <si>
    <t>Servicios Personales</t>
  </si>
  <si>
    <t>Gastos de Operación</t>
  </si>
  <si>
    <t>Subsidios</t>
  </si>
  <si>
    <t>Otros gastos corrientes</t>
  </si>
  <si>
    <t>Gasto de Inversión</t>
  </si>
  <si>
    <t>Inversión Física</t>
  </si>
  <si>
    <t>Otros gastos de inversión</t>
  </si>
  <si>
    <t>Concepto de Gasto</t>
  </si>
  <si>
    <t>Presupuesto Ejercido</t>
  </si>
  <si>
    <t xml:space="preserve">Primer </t>
  </si>
  <si>
    <t xml:space="preserve">Segundo </t>
  </si>
  <si>
    <t xml:space="preserve">Tercer </t>
  </si>
  <si>
    <t xml:space="preserve">Cuarto </t>
  </si>
  <si>
    <t xml:space="preserve">Quinto </t>
  </si>
  <si>
    <t xml:space="preserve">Último </t>
  </si>
  <si>
    <t>Primer</t>
  </si>
  <si>
    <t>32101 - Arrendamiento de terrenos</t>
  </si>
  <si>
    <t>32201 - Arrendamiento de edificios y locales</t>
  </si>
  <si>
    <t>32301 - Arrendamiento de equipo y bienes informáticos</t>
  </si>
  <si>
    <t>32302 - Arrendamiento de mobiliario</t>
  </si>
  <si>
    <t>32303 - Arrendamiento de equipo de telecomunicaciones</t>
  </si>
  <si>
    <t>32502 - Arrendamiento de vehículos terrestres, aéreos, marítimos, lacustres y fluviales para servicios públicos y la operación de programas públicos</t>
  </si>
  <si>
    <t>32503 - Arrendamiento de vehículos terrestres, aéreos, marítimos, lacustres y fluviales para servicios administrativos</t>
  </si>
  <si>
    <t>32505 - Arrendamiento de vehículos terrestres, aéreos, marítimos, lacustres y fluviales para servidores públicos</t>
  </si>
  <si>
    <t>32601 - Arrendamiento de maquinaria y equipo</t>
  </si>
  <si>
    <t>32903 - Otros Arrendamientos</t>
  </si>
  <si>
    <t>21101 - Materiales y útiles de oficina</t>
  </si>
  <si>
    <t>21201 - Materiales y útiles de impresión y reproducción</t>
  </si>
  <si>
    <t>21401 - Materiales y útiles consumibles para el procesamiento en equipos y bienes informáticos</t>
  </si>
  <si>
    <t>21501 - Material de apoyo informativo</t>
  </si>
  <si>
    <t>22102 - Productos alimenticios para personas derivado de la prestación de servicios públicos en unidades de salud, educativas, de readaptación social y otras</t>
  </si>
  <si>
    <t>22103 - Productos alimenticios para el personal que realiza labores en campo o de supervisión</t>
  </si>
  <si>
    <t>22104 - Productos alimenticios para el personal en las instalaciones de las dependencias y entidades</t>
  </si>
  <si>
    <t>22106 - Productos alimenticios para el personal derivado de actividades extraordinarias</t>
  </si>
  <si>
    <t>26102 - Combustibles, lubricantes y aditivos para vehículos terrestres, aéreos, marítimos, lacustres y fluviales destinados a servicios públicos y la operación de programas públicos</t>
  </si>
  <si>
    <t>26103 - Combustibles, lubricantes y aditivos para vehículos terrestres, aéreos, marítimos, lacustres y fluviales destinados a servicios administrativos</t>
  </si>
  <si>
    <t>26104 - Combustibles, lubricantes y aditivos para vehículos terrestres, aéreos, marítimos, lacustres y fluviales asignados a servidores públicos</t>
  </si>
  <si>
    <t>26105 - Combustibles, lubricantes y aditivos para maquinaria, equipo de producción y servicios administrativos</t>
  </si>
  <si>
    <t>31201 Servicios de gas</t>
  </si>
  <si>
    <t>31301 Servicios de agua</t>
  </si>
  <si>
    <t>31401 - Servicio telefónico convencional</t>
  </si>
  <si>
    <t>31501 - Servicio de telefonía celular</t>
  </si>
  <si>
    <t>31601 Servicio de radiolocalización</t>
  </si>
  <si>
    <t>31602 Servicios de telecomunicaciones</t>
  </si>
  <si>
    <t>31603 Servicios de internet</t>
  </si>
  <si>
    <t>31701 Servicio de conducción de señales analógicas y digitales</t>
  </si>
  <si>
    <t>31801 Servicio postal</t>
  </si>
  <si>
    <t>31802 Servicio telegráfico</t>
  </si>
  <si>
    <t>31901 Servicios integrales de telecomunicación</t>
  </si>
  <si>
    <t>31902 Contratación de otros servicios</t>
  </si>
  <si>
    <t>31904 Servicios integrales de infraestructura de cómputo</t>
  </si>
  <si>
    <t>33604 - Impresión y elaboración de material informativo derivado de la operación y administración de las dependencias y entidades</t>
  </si>
  <si>
    <t>35101 - Mantenimiento y conservación de inmuebles para la prestación de servicios administrativos</t>
  </si>
  <si>
    <t>35201 - Mantenimiento y conservación de mobiliario y equipo de administración</t>
  </si>
  <si>
    <t>37301-Pasajes marítimos, lacustres y fluviales para labores en campo y de supervisión</t>
  </si>
  <si>
    <t>37304-Pasajes marítimos, lacustres y fluviales para servidores públicos de mando en el desempeño de comisiones y funciones oficiales</t>
  </si>
  <si>
    <t>37801 - Servicios integrales nacionales para servidores públicos en el desempeño de comisiones y funciones oficiales</t>
  </si>
  <si>
    <t>38301 - Congresos y convenciones</t>
  </si>
  <si>
    <t>38401 – Exposiciones</t>
  </si>
  <si>
    <t>38501 - Gastos para alimentación de servidores públicos de mando</t>
  </si>
  <si>
    <t>51101 – Mobiliario</t>
  </si>
  <si>
    <t>51201 - Muebles, excepto de oficina y estantería</t>
  </si>
  <si>
    <t>51501 - Bienes informáticos</t>
  </si>
  <si>
    <t>51901 - Equipo de administración</t>
  </si>
  <si>
    <t>56501 - Equipos y aparatos de comunicaciones y telecomunicaciones</t>
  </si>
  <si>
    <t>37802 - Servicios integrales en el extranjero para servidores públicos en el desempeño de comisiones y funciones oficiales</t>
  </si>
  <si>
    <t>33101 - Asesorías asociadas a convenios, tratados o acuerdos</t>
  </si>
  <si>
    <t>33102 - Asesorías por controversias en el marco de los tratados internacionales</t>
  </si>
  <si>
    <t>33103 - Consultorías para programas o proyectos financiados por organismos internacionales</t>
  </si>
  <si>
    <t>33104 - Otras asesorías para la operación de programas</t>
  </si>
  <si>
    <t>33501 - Estudios e Investigaciones</t>
  </si>
  <si>
    <t>36101 - Difusión de mensajes sobre programas y actividades gubernamentales</t>
  </si>
  <si>
    <t>36201 - Difusión de mensajes comerciales para promover la venta de productos o servicios</t>
  </si>
  <si>
    <t>36901 - Servicios relacionados con monitoreo de información en medios masivos</t>
  </si>
  <si>
    <t>14403 - Cuotas para el seguro de gastos médicos del personal civil</t>
  </si>
  <si>
    <t>14404 - Cuotas para el seguro de separación individualizado</t>
  </si>
  <si>
    <t>Plazas de la Estructura Organizacional</t>
  </si>
  <si>
    <t>Estructura Organizacional</t>
  </si>
  <si>
    <t>(número de plazas)</t>
  </si>
  <si>
    <t>Cierre de la Administración vigente</t>
  </si>
  <si>
    <t>Mando y Enlace</t>
  </si>
  <si>
    <t>Categorías</t>
  </si>
  <si>
    <t>Operativo</t>
  </si>
  <si>
    <t>Tabulador Salarial</t>
  </si>
  <si>
    <t>Contrataciones</t>
  </si>
  <si>
    <t>Método</t>
  </si>
  <si>
    <t>Licitación Pública</t>
  </si>
  <si>
    <t>Invitación a cuando menos tres personas</t>
  </si>
  <si>
    <t>Adjudicación directa</t>
  </si>
  <si>
    <t>% Participación Monto</t>
  </si>
  <si>
    <t>No. de unidades compradoras</t>
  </si>
  <si>
    <t>(a)</t>
  </si>
  <si>
    <t>(b)</t>
  </si>
  <si>
    <t>Modificaciones contratos</t>
  </si>
  <si>
    <t>(d)</t>
  </si>
  <si>
    <t>Total de Contratos</t>
  </si>
  <si>
    <t>Número de Contratos Modificados</t>
  </si>
  <si>
    <t>Nùmero de Contratos que Modificaron Plazo</t>
  </si>
  <si>
    <t>Nùmero de Contratos que Modificaron Monto</t>
  </si>
  <si>
    <t>Nùmero de Contratos que Modificaron Otro</t>
  </si>
  <si>
    <t>(f)</t>
  </si>
  <si>
    <t>(g)</t>
  </si>
  <si>
    <t>(h)</t>
  </si>
  <si>
    <t>Variación</t>
  </si>
  <si>
    <t>(b-a)</t>
  </si>
  <si>
    <t>Comisiones y Viáticos</t>
  </si>
  <si>
    <t>Año de administración*</t>
  </si>
  <si>
    <t>Nacional</t>
  </si>
  <si>
    <t>Internacional</t>
  </si>
  <si>
    <t xml:space="preserve">No. Comisiones </t>
  </si>
  <si>
    <t>Personas</t>
  </si>
  <si>
    <t>No. Comisiones</t>
  </si>
  <si>
    <t>*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
2 En esta columna, se deberá señalar de acuerdo a lo contemplado en el numeral Cuarto, apartado I. Ejercicio del gasto público, último párrafo, de este Manual, referente a variaciones derivadas de situaciones supervenientes o contingentes.</t>
  </si>
  <si>
    <t xml:space="preserve">Costo Total de la Estructura Organizacional </t>
  </si>
  <si>
    <t>*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t>
  </si>
  <si>
    <r>
      <t>Variación porcentual Real del Monto</t>
    </r>
    <r>
      <rPr>
        <b/>
        <vertAlign val="superscript"/>
        <sz val="6"/>
        <color rgb="FFFFFFFF"/>
        <rFont val="Montserrat"/>
      </rPr>
      <t>1</t>
    </r>
  </si>
  <si>
    <t>(e)</t>
  </si>
  <si>
    <t>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t>
  </si>
  <si>
    <t xml:space="preserve">*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
n = Ejercicios fiscales concluidos de la Administración.	</t>
  </si>
  <si>
    <t xml:space="preserve"> 1 Tanto el numerador como el denominador deberán estimar el costo total de la estructura organizacional considerando las percepciones referidas en el tabulador vigente aplicable para el ejercicio que se reporta, lo anterior, con el propósito de que las comparaciones se hagan en términos reales. </t>
  </si>
  <si>
    <t>5.-Porcentaje del gasto en contrataciones realizadas mediante licitación pública.</t>
  </si>
  <si>
    <t>4.-Cociente del gasto en viáticos internacionales</t>
  </si>
  <si>
    <t>3.-Cociente del gasto en viáticos nacionales</t>
  </si>
  <si>
    <t>2.-Cociente del gasto de la partida 32201 Arrendamiento de edificios y locales</t>
  </si>
  <si>
    <t>1.-Cociente de gasto en Servicios Personales</t>
  </si>
  <si>
    <t>6.-Porcentaje del gasto en contrataciones realizadas mediante compras consolidadas</t>
  </si>
  <si>
    <t>7.-Invitados por procedimiento de invitación a cuando menos tres personas</t>
  </si>
  <si>
    <t>8.-Cumplimiento del desempeño en la entrega de productos de los Programas presupuestarios que componen un Ente Público</t>
  </si>
  <si>
    <t xml:space="preserve">*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
** Considerar la columna "Primer año"  para el cálculo de la variación real.								</t>
  </si>
  <si>
    <t>Porcentaje de avance del indicador de componente o de indicadores de las Fichas de Indicadores del Desempeño del Programa i respecto a su meta</t>
  </si>
  <si>
    <t>Número total de programas dentro del Ente Público</t>
  </si>
  <si>
    <t>Comisión Reguladora de Energía</t>
  </si>
  <si>
    <t>Presupuesto Ejercido (Millones de Pesos)</t>
  </si>
  <si>
    <t>Monto (millones de pesos)</t>
  </si>
  <si>
    <t>Primer año
( 2019)</t>
  </si>
  <si>
    <t>Segundo año 
(2020)</t>
  </si>
  <si>
    <t>Tercer año 
(2021)</t>
  </si>
  <si>
    <t>Cuarto año
( 2022)</t>
  </si>
  <si>
    <t>Quinto año
( 2023)</t>
  </si>
  <si>
    <t>Último año 
(2024)</t>
  </si>
  <si>
    <t>Último año administración previa 
(2018)</t>
  </si>
  <si>
    <t>Último año administración previa (2018)</t>
  </si>
  <si>
    <t>año ( 2019)</t>
  </si>
  <si>
    <t>año (2020)</t>
  </si>
  <si>
    <t>año (2021)</t>
  </si>
  <si>
    <t>año (2022)</t>
  </si>
  <si>
    <t>año (2023)</t>
  </si>
  <si>
    <t>año (2024)</t>
  </si>
  <si>
    <t>Partida Específica de Gasto</t>
  </si>
  <si>
    <r>
      <t>Justificación de situaciones contingentes</t>
    </r>
    <r>
      <rPr>
        <b/>
        <vertAlign val="superscript"/>
        <sz val="8"/>
        <color rgb="FFFFFFFF"/>
        <rFont val="Montserrat"/>
      </rPr>
      <t>2</t>
    </r>
  </si>
  <si>
    <t>Estructura organizacional recibida por la Administración correspondiente al cierre de la Administración previa (2018)</t>
  </si>
  <si>
    <t>Primer año 
(2019)</t>
  </si>
  <si>
    <t>Segundo año
 (2020)</t>
  </si>
  <si>
    <t>Cuarto año 
(2022)</t>
  </si>
  <si>
    <t>Quinto año 
(2023)</t>
  </si>
  <si>
    <t>Estructura  organizacional recibida por la Administración correspondiente al cierre de la Administración previa (2018)</t>
  </si>
  <si>
    <t>Cuarto año (2022)</t>
  </si>
  <si>
    <t>Quinto año (2023)</t>
  </si>
  <si>
    <t>Año anterior (2019)</t>
  </si>
  <si>
    <t>Año reportado (2020)</t>
  </si>
  <si>
    <t>Primer año administración vigente (2019)</t>
  </si>
  <si>
    <t>Segundo año  (2020)</t>
  </si>
  <si>
    <t>Tercer año  (2021)</t>
  </si>
  <si>
    <t>Último año administración vigente (2024)</t>
  </si>
  <si>
    <r>
      <t>Variación Porcentual Real del Año Reportado (2020) con respecto a cada uno de los años anteriores</t>
    </r>
    <r>
      <rPr>
        <b/>
        <vertAlign val="superscript"/>
        <sz val="6"/>
        <color rgb="FFFFFFFF"/>
        <rFont val="Montserrat"/>
      </rPr>
      <t>1</t>
    </r>
  </si>
  <si>
    <t>Oficina de la Presidencia de la República</t>
  </si>
  <si>
    <t>Centro de Producción de Programas Informativos y Especiales</t>
  </si>
  <si>
    <t>Comisión Nacional de Busqueda de Personas</t>
  </si>
  <si>
    <t>Comisión Nacional para Prevenir y Erradicar la Violencia Contra las Mujeres</t>
  </si>
  <si>
    <t>Consejo Nacional para Prevenir la Discriminación</t>
  </si>
  <si>
    <t>Coordinación General de la Comisión Mexicana de Ayuda a Refugiados</t>
  </si>
  <si>
    <t>Instituto Nacional de Migración</t>
  </si>
  <si>
    <t>Instituto Nacional para el Federalismo y el Desarrollo Municipal</t>
  </si>
  <si>
    <t>Secretaría de Gobernación</t>
  </si>
  <si>
    <t>Secretaría General del Consejo Nacional de Población</t>
  </si>
  <si>
    <t>Talleres Gráficos de México</t>
  </si>
  <si>
    <t>Coordinación para la Atención Integral de la Migración en la Frontera Sur</t>
  </si>
  <si>
    <t>Secretaría Ejecutiva del Sistema Nacional para la Protección Integral de Niñas, Niños y Adolescentes</t>
  </si>
  <si>
    <t>Tribunal Federal de Conciliación y Arbitraje</t>
  </si>
  <si>
    <t>Agencia Mexicana de Cooperación Internacional para el Desarrollo</t>
  </si>
  <si>
    <t>Instituto de los Mexicanos en el Exterior</t>
  </si>
  <si>
    <t>Instituto Matías Romero</t>
  </si>
  <si>
    <t>Secretaría de Relaciones Exteriores</t>
  </si>
  <si>
    <t>Sección Mexicana de la Comisión Internacional de Límites y Aguas entre México y Estados Unidos</t>
  </si>
  <si>
    <t>Secciones Mexicanas de las Comisiones Internacionales de Límites y Aguas entre México y Guatemala, y entre México y Belize</t>
  </si>
  <si>
    <t>Agroasemex, S.A.</t>
  </si>
  <si>
    <t>Banco del Bienestar</t>
  </si>
  <si>
    <t>Banco Nacional de Comercio Exterior, S.N.C.</t>
  </si>
  <si>
    <t>Banco Nacional de Obras y Servicios Públicos, S.N.C.</t>
  </si>
  <si>
    <t>Banco Nacional del Ejército, Fuerza Aérea y Armada, S.N.C.</t>
  </si>
  <si>
    <t>Casa de Moneda de México</t>
  </si>
  <si>
    <t>Comisión Nacional Bancaria y de Valores</t>
  </si>
  <si>
    <t>Comisión Nacional de Seguros y Fianzas</t>
  </si>
  <si>
    <t>Comisión Nacional del Sistema de Ahorro para el Retiro</t>
  </si>
  <si>
    <t>Comisión Nacional para la Protección y Defensa de los Usuarios de Servicios Financieros</t>
  </si>
  <si>
    <t>Financiera Nacional de Desarrollo Agropecuario, Rural, Forestal y Pesquero</t>
  </si>
  <si>
    <t>Fondo de Capitalización e Inversión del Sector Rural</t>
  </si>
  <si>
    <t>Fideicomisos Instituidos en Relación con la Agricultura</t>
  </si>
  <si>
    <t>Fondo de Operación y Financiamiento Bancario a la Vivienda</t>
  </si>
  <si>
    <t>Instituto de Administración y Avalúos de Bienes Nacionales</t>
  </si>
  <si>
    <t>Instituto para la Protección al Ahorro Bancario</t>
  </si>
  <si>
    <t>Lotería Nacional para la Asistencia Pública</t>
  </si>
  <si>
    <t>Nacional Financiera, S.N.C.</t>
  </si>
  <si>
    <t>Pronósticos para la Asistencia Pública</t>
  </si>
  <si>
    <t>Secretaría de Hacienda y Crédito Público</t>
  </si>
  <si>
    <t>Seguros de Crédito a la Vivienda SHF, S.A. de C.V.</t>
  </si>
  <si>
    <t>Servicio de Administración Tributaria</t>
  </si>
  <si>
    <t>Instituto para Devolver al Pueblo lo Robado</t>
  </si>
  <si>
    <t>Sociedad Hipotecaria Federal, S.N.C.</t>
  </si>
  <si>
    <t>Instituto para el Desarrollo Técnico de las Haciendas Públicas</t>
  </si>
  <si>
    <t>Instituto de Seguridad Social para las Fuerzas Armadas Mexicanas</t>
  </si>
  <si>
    <t>Secretaría de la Defensa Nacional</t>
  </si>
  <si>
    <t>Agencia de Servicios a la Comercialización y Desarrollo de Mercados Agropecuarios</t>
  </si>
  <si>
    <t>Colegio de Postgraduados</t>
  </si>
  <si>
    <t>Comisión Nacional de Acuacultura y Pesca</t>
  </si>
  <si>
    <t>Comisión Nacional de las Zonas Áridas</t>
  </si>
  <si>
    <t>Comité Nacional para el Desarrollo Sustentable de la Caña de Azúcar</t>
  </si>
  <si>
    <t>Diconsa, S.A. de C.V.</t>
  </si>
  <si>
    <t>Fideicomiso de Riesgo Compartido</t>
  </si>
  <si>
    <t>Fondo de Empresas Expropiadas del Sector Azucarero</t>
  </si>
  <si>
    <t>Instituto Nacional de Investigaciones Forestales, Agrícolas y Pecuarias</t>
  </si>
  <si>
    <t>Instituto Nacional de Pesca y Acuacultura</t>
  </si>
  <si>
    <t>Instituto Nacional para el Desarrollo de Capacidades del Sector Rural, A.C.</t>
  </si>
  <si>
    <t>Productora Nacional de Biológicos Veterinarios</t>
  </si>
  <si>
    <t>Secretaría de Agricultura y Desarrollo Rural</t>
  </si>
  <si>
    <t>Servicio de Información Agroalimentaria y Pesquera</t>
  </si>
  <si>
    <t>Servicio Nacional de Inspección y Certificación de Semillas</t>
  </si>
  <si>
    <t>Servicio Nacional de Sanidad, Inocuidad y Calidad Agroalimentaria</t>
  </si>
  <si>
    <t>Liconsa, S.A. de C.V.</t>
  </si>
  <si>
    <t>Seguridad Alimentaria Mexicana</t>
  </si>
  <si>
    <t>Colegio Superior Agropecuario del Estado de Guerrero</t>
  </si>
  <si>
    <t>Secretaría de Comunicaciones y Transportes</t>
  </si>
  <si>
    <t>Administración Portuaria Integral de Altamira, S.A. de C.V.</t>
  </si>
  <si>
    <t>Administración Portuaria Integral de Coatzacoalcos, S.A. de C.V.</t>
  </si>
  <si>
    <t>Administración Portuaria Integral de Dos Bocas, S.A. de C.V.</t>
  </si>
  <si>
    <t>Administración Portuaria Integral de Ensenada, S.A. se C.V.</t>
  </si>
  <si>
    <t>Administración Portuaria Integral de Guaymas, S.A. de C.V.</t>
  </si>
  <si>
    <t>Administración Portuaria Integral de Lázaro Cárdenas, S.A. de C.V.</t>
  </si>
  <si>
    <t>Administración Portuaria Integral de Manzanillo, S.A. de C.V.</t>
  </si>
  <si>
    <t>Administración Portuaria Integral de Mazatlán, S.A. de C.V.</t>
  </si>
  <si>
    <t>Administración Portuaria Integral de Progreso, S.A. de C.V.</t>
  </si>
  <si>
    <t>Administración Portuaria Integral de Puerto Madero, S.A. de C.V.</t>
  </si>
  <si>
    <t>Administración Portuaria Integral de Puerto Vallarta, S.A. de C.V.</t>
  </si>
  <si>
    <t>Administración Portuaria Integral de Salina Cruz, S.A. de C.V.</t>
  </si>
  <si>
    <t>Administración Portuaria Integral de Tampico, S.A. de C.V.</t>
  </si>
  <si>
    <t>Administración Portuaria Integral de Topolobampo, S.A. de C.V.</t>
  </si>
  <si>
    <t>Administración Portuaria Integral de Tuxpan, S.A. de C.V.</t>
  </si>
  <si>
    <t>Administración Portuaria Integral de Veracruz, S.A. de C.V.</t>
  </si>
  <si>
    <t>Aeropuertos y Servicios Auxiliares</t>
  </si>
  <si>
    <t>Agencia Espacial Mexicana</t>
  </si>
  <si>
    <t>Caminos y Puentes Federales de Ingresos y Servicios Conexos</t>
  </si>
  <si>
    <t>Ferrocarril del Istmo de Tehuantepec, S.A. de C.V.</t>
  </si>
  <si>
    <t>Fideicomiso de Formación y Capacitación para el Personal de la Marina Mercante Nacional</t>
  </si>
  <si>
    <t>Grupo Aeroportuario de La Ciudad de México, S.A. de C.V.</t>
  </si>
  <si>
    <t>Instituto Mexicano del Transporte</t>
  </si>
  <si>
    <t>Organismo Promotor de Inversiones en Telecomunicaciones</t>
  </si>
  <si>
    <t>Servicio Postal Mexicano</t>
  </si>
  <si>
    <t>Servicios a la Navegación en el Espacio Aéreo Mexicano</t>
  </si>
  <si>
    <t>Servicios Aeroportuarios de la Ciudad de México, S.A. de C.V.</t>
  </si>
  <si>
    <t>Telecomunicaciones de México</t>
  </si>
  <si>
    <t>Aeropuerto Internacional de la Ciudad de México, S.A. de C.V.</t>
  </si>
  <si>
    <t>Agencia Reguladora del Transporte Ferroviario</t>
  </si>
  <si>
    <t>Ferrocarriles Nacionales de México (en proceso de desincorporación)</t>
  </si>
  <si>
    <t>Centro Nacional de Metrología</t>
  </si>
  <si>
    <t>Comisión Federal de Mejora Regulatoria</t>
  </si>
  <si>
    <t>Exportadora de Sal, S.A.De C.V.</t>
  </si>
  <si>
    <t>Fideicomiso de Fomento Minero</t>
  </si>
  <si>
    <t>Instituto Mexicano de la Propiedad Industrial</t>
  </si>
  <si>
    <t>Procuraduría Federal del Consumidor</t>
  </si>
  <si>
    <t>Secretaría de Economía</t>
  </si>
  <si>
    <t>Servicio Geológico Mexicano</t>
  </si>
  <si>
    <t>ProMéxico (en proceso de desincorporación)</t>
  </si>
  <si>
    <t>Autoridad Educativa Federal en la Ciudad de México</t>
  </si>
  <si>
    <t>Centro de Enseñanza Técnica Industrial</t>
  </si>
  <si>
    <t>Centro de Investigación y de Estudios Avanzados del Instituto Politécnico Nacional</t>
  </si>
  <si>
    <t>Colegio de Bachilleres</t>
  </si>
  <si>
    <t>Colegio Nacional de Educación Profesional Técnica</t>
  </si>
  <si>
    <t>Comisión de Apelación y Arbitraje del Deporte</t>
  </si>
  <si>
    <t>Comisión de Operación y Fomento de Actividades Académicas del Instituto Politécnico Nacional</t>
  </si>
  <si>
    <t>Comisión Nacional  de Cultura Física y Deporte</t>
  </si>
  <si>
    <t>Comisión Nacional de Libros de Texto Gratuitos</t>
  </si>
  <si>
    <t>Consejo Nacional de Fomento Educativo</t>
  </si>
  <si>
    <t>Fideicomiso de los Sistemas Normalizado de Competencia Laboral y de Certificación de Competencia Laboral</t>
  </si>
  <si>
    <t>Fondo de Cultura Económica</t>
  </si>
  <si>
    <t>Impresora y Encuadernadora Progreso, S.A. de C.V.</t>
  </si>
  <si>
    <t>Instituto Mexicano de la Radio</t>
  </si>
  <si>
    <t>Instituto Nacional de la Infraestructura Física Educativa</t>
  </si>
  <si>
    <t>Instituto Nacional para la Educación de los Adultos</t>
  </si>
  <si>
    <t>Instituto Politécnico Nacional</t>
  </si>
  <si>
    <t>Patronato de Obras e Instalaciones del Instituto Politécnico Nacional</t>
  </si>
  <si>
    <t>Secretaría de Educación Pública</t>
  </si>
  <si>
    <t>Universidad Pedagógica Nacional</t>
  </si>
  <si>
    <t>Coordinación General @Prende.Mx</t>
  </si>
  <si>
    <t>Unidad del Sistema para la Carrera de las Maestras y los Maestros</t>
  </si>
  <si>
    <t xml:space="preserve">Tecnológico Nacional de México </t>
  </si>
  <si>
    <t xml:space="preserve">Universidad Abierta y a Distancia de México </t>
  </si>
  <si>
    <t>XE-IPN Canal 11</t>
  </si>
  <si>
    <t>El Colegio de México, A.C.</t>
  </si>
  <si>
    <t>Organismo Coordinador de las Universidades para el Bienestar Benito Juárez García</t>
  </si>
  <si>
    <t>Coordinación Nacional de Becas para el Bienestar Benito Juárez</t>
  </si>
  <si>
    <t>Administración del Patrimonio de la Beneficencia Pública</t>
  </si>
  <si>
    <t>Centro Nacional de Excelencia Tecnológica en Salud</t>
  </si>
  <si>
    <t>Centro Nacional de la Transfusión Sanguínea</t>
  </si>
  <si>
    <t>Centro Nacional de Programas Preventivos y Control de Enfermedades</t>
  </si>
  <si>
    <t>Centro Nacional de Trasplantes</t>
  </si>
  <si>
    <t>Centro Nacional para la Prevención y Control del VIH/SIDA</t>
  </si>
  <si>
    <t>Centro Nacional  para la Salud  de la Infancia y Adolescencia</t>
  </si>
  <si>
    <t>Centro Regional de Alta Especialidad de Chiapas</t>
  </si>
  <si>
    <t>Centros de Integración Juvenil, A.C.</t>
  </si>
  <si>
    <t>Comisión Federal para la Protección Contra Riesgos Sanitarios</t>
  </si>
  <si>
    <t>Comisión Nacional de Arbitraje Médico</t>
  </si>
  <si>
    <t>Comisión Nacional de Bioética</t>
  </si>
  <si>
    <t>Hospital General de México "Dr. Eduardo Liceaga"</t>
  </si>
  <si>
    <t>Hospital General Dr. Manuel Gea González</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</si>
  <si>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</si>
  <si>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</si>
  <si>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</si>
  <si>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</si>
  <si>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</si>
  <si>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</si>
  <si>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</si>
  <si>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Instituto Nacional de Cancerología</t>
  </si>
  <si>
    <t>Instituto Nacional de Cardiología Ignacio Chávez</t>
  </si>
  <si>
    <t>Instituto Nacional de Ciencias Médicas y Nutrición Salvador Zubirán</t>
  </si>
  <si>
    <t>Instituto Nacional de Enfermedades Respiratorias Ismael Cosío Villegas</t>
  </si>
  <si>
    <t>Instituto Nacional de Geriatría</t>
  </si>
  <si>
    <t>Instituto Nacional de Médicina Genómica</t>
  </si>
  <si>
    <t>Instituto Nacional de Neurología y Neurocirugía Manuel Velasco Suárez</t>
  </si>
  <si>
    <t>Instituto Nacional de Pediatría</t>
  </si>
  <si>
    <t>Instituto Nacional de Perinatología Isidro Espinosa de los Reyes</t>
  </si>
  <si>
    <t>Instituto Nacional de Psiquiatría Ramón de la Fuente Muñiz</t>
  </si>
  <si>
    <t>Instituto Nacional de Rehabilitación Luis Guillermo Ibarra Ibarra</t>
  </si>
  <si>
    <t>Instituto Nacional de Salud Pública</t>
  </si>
  <si>
    <t>Laboratorios de Biológicos y Reactivos De México, S.A. de C.V.</t>
  </si>
  <si>
    <t>Secretaría de Salud</t>
  </si>
  <si>
    <t>Servicios de Atención Psiquiátrica</t>
  </si>
  <si>
    <t>Sistema Nacional para El Desarrollo Integral de da Familia</t>
  </si>
  <si>
    <t xml:space="preserve">Centro Nacional de Equidad de Género y Salud Reproductiva </t>
  </si>
  <si>
    <t xml:space="preserve">Comisión Nacional Contra Las Adicciones </t>
  </si>
  <si>
    <t xml:space="preserve">Comisión Nacional de Protección Social en Salud </t>
  </si>
  <si>
    <t>Secretaría de Marina</t>
  </si>
  <si>
    <t>Comisión Nacional de los Salarios Mínimos</t>
  </si>
  <si>
    <t>Instituto del Fondo Nacional para el Consumo de los Trabajadores</t>
  </si>
  <si>
    <t>Procuraduría Federal de la Defensa del Trabajo</t>
  </si>
  <si>
    <t>Secretaría del Trabajo y Previsión Social</t>
  </si>
  <si>
    <t>Comisión Nacional de Vivienda</t>
  </si>
  <si>
    <t>Fideicomiso Fondo Nacional de Fomento Ejidal</t>
  </si>
  <si>
    <t>Fideicomiso Fondo Nacional de Habitaciones Populares</t>
  </si>
  <si>
    <t>Instituto Nacional del Suelo Sustentable</t>
  </si>
  <si>
    <t>Procuraduría Agraria</t>
  </si>
  <si>
    <t>Registro Agrario Nacional</t>
  </si>
  <si>
    <t>Secretaría de Desarrollo Agrario, Territorial y Urbano</t>
  </si>
  <si>
    <t>Comisión Nacional de Áreas Naturales Protegidas</t>
  </si>
  <si>
    <t>Comisión Nacional Forestal</t>
  </si>
  <si>
    <t>Instituto Mexicano de Tecnología del Agua</t>
  </si>
  <si>
    <t>Instituto Nacional de Ecología y Cambio Climático</t>
  </si>
  <si>
    <t>Procuraduría Federal de Protección al Ambiente</t>
  </si>
  <si>
    <t>Secretaría de Medio Ambiente y Recursos Naturales</t>
  </si>
  <si>
    <t>Agencia Nacional de Seguridad Industrial y de Protección al Medio Ambiente del Sector Hidrocarburos</t>
  </si>
  <si>
    <t xml:space="preserve">Comisión Nacional del Agua </t>
  </si>
  <si>
    <t>Centro Nacional de Control de Energía</t>
  </si>
  <si>
    <t>Centro Nacional de Control de Gas Natural</t>
  </si>
  <si>
    <t>Comisión Nacional de Seguridad Nuclear y Salvaguardias</t>
  </si>
  <si>
    <t>Comisión Nacional para el Uso Eficiente de la Energía</t>
  </si>
  <si>
    <t>Compañía Mexicana de Exploraciones, S.A. de C.V.</t>
  </si>
  <si>
    <t>Instituto Mexicano del Petróleo</t>
  </si>
  <si>
    <t>Instituto Nacional de Electricidad y Energías Limpias</t>
  </si>
  <si>
    <t>Instituto Nacional de Investigaciones Nucleares</t>
  </si>
  <si>
    <t>Secretaría de Energía</t>
  </si>
  <si>
    <t>Consejo Nacional de Evaluación de la Política de Desarrollo Social</t>
  </si>
  <si>
    <t>Consejo Nacional Para el Desarrollo y la Inclusión de las Personas con Discapacidad</t>
  </si>
  <si>
    <t>Fondo Nacional para el Fomento de las Artesanías</t>
  </si>
  <si>
    <t>Instituto Mexicano de la Juventud</t>
  </si>
  <si>
    <t>Instituto Nacional de Desarrollo Social</t>
  </si>
  <si>
    <t>Instituto Nacional de las Personas Adultas Mayores</t>
  </si>
  <si>
    <t>Secretaría de Bienestar</t>
  </si>
  <si>
    <t xml:space="preserve">Instituto Nacional de la Economía Social </t>
  </si>
  <si>
    <t>Fonatur Infraestructura, S.A. de C.V.</t>
  </si>
  <si>
    <t>Fonatur Tren Maya, S.A. de C.V.</t>
  </si>
  <si>
    <t>Instituto de Competitividad Turistica</t>
  </si>
  <si>
    <t>Secretaría de Turismo</t>
  </si>
  <si>
    <t xml:space="preserve">Coorporación de Servicios al Turista Ángeles Verdes </t>
  </si>
  <si>
    <t xml:space="preserve">Fondo Nacional de Fomento al Turismo </t>
  </si>
  <si>
    <t>Consejo de Promoción Turística de México, S.A. de C.V. (en proceso de desincorporación)</t>
  </si>
  <si>
    <t>Secretaría de la Función Pública</t>
  </si>
  <si>
    <t>Centro Nacional de Prevención de Desastres</t>
  </si>
  <si>
    <t xml:space="preserve">Guardía Nacional </t>
  </si>
  <si>
    <t>Prevención y Readaptación Social</t>
  </si>
  <si>
    <t>Secretaría de Seguridad y Protección Ciudadana</t>
  </si>
  <si>
    <t>Secretariado Ejecutivo del Sistema Nacional de Seguridad Pública</t>
  </si>
  <si>
    <t>Servicio de Protección Federal</t>
  </si>
  <si>
    <t>Coordinación Nacional Antisecuestro</t>
  </si>
  <si>
    <t>Centro Nacional de Inteligencia</t>
  </si>
  <si>
    <t xml:space="preserve">Consejería Jurídica del Ejecutivo Federal </t>
  </si>
  <si>
    <t>Centro de Investigación Científica de Yucatán, A.C.</t>
  </si>
  <si>
    <t>Centro de Investigación Científica y de Educación Superior de Ensenada, Baja California.</t>
  </si>
  <si>
    <t>Centro de Investigación en Alimentación y Desarrollo, A.C.</t>
  </si>
  <si>
    <t>Centro de Investigación en Ciencias de Información Geoespacial,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</si>
  <si>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</si>
  <si>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</si>
  <si>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</si>
  <si>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</si>
  <si>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Desarrollo Tecnológico en Electroquímica, S.C.</t>
  </si>
  <si>
    <t>Centro de Investigación y Docencia Económicas, A.C.</t>
  </si>
  <si>
    <t>Centro de Investigaciones Biológicas del Noroeste, S.C.</t>
  </si>
  <si>
    <t>Centro de Investigaciones en Óptica, A.C.</t>
  </si>
  <si>
    <t>Centro de Investigaciones y Estudios Superiores en Antropología Social</t>
  </si>
  <si>
    <t>Ciatec, A.C., Centro de Innovación Aplicada en Tecnologías Competitivas</t>
  </si>
  <si>
    <t>Ciateq, A.C., Centro de Tecnología Avanzada</t>
  </si>
  <si>
    <t>Consejo Nacional de Ciencia y Tecnología</t>
  </si>
  <si>
    <t>Corporación Mexicana de Investigación en Materiales, S.A. de C.V.</t>
  </si>
  <si>
    <t>El Colegio de la Frontera Norte, A.C.</t>
  </si>
  <si>
    <t>El Colegio de la Frontera Sur</t>
  </si>
  <si>
    <t>El Colegio de Michoacán, A.C.</t>
  </si>
  <si>
    <t>El Colegio de San Luis, A.C.</t>
  </si>
  <si>
    <t>Infotec Centro de Investigación e Innovación en Tecnologías de la Información y Comunicación</t>
  </si>
  <si>
    <t>Instituto de Ecología, A.C.</t>
  </si>
  <si>
    <t>Instituto de Investigaciones Dr. José María Luis Mora</t>
  </si>
  <si>
    <t>Instituto Nacional de Astrofísica, Óptica y Electrónica</t>
  </si>
  <si>
    <t>Instituto Potosino de Investigación Científica y Tecnológica, A.C.</t>
  </si>
  <si>
    <t>Centro de Ingeniería y Desarrollo Industrial</t>
  </si>
  <si>
    <t>Comisión Nacional de Hidrocarburos</t>
  </si>
  <si>
    <t>Comisión Ejecutiva de Atención a Víctimas</t>
  </si>
  <si>
    <t>Instituto Nacional de las Mujeres</t>
  </si>
  <si>
    <t>Notimex, Agencia de Noticias del Estado Mexicano</t>
  </si>
  <si>
    <t>Procuraduría de la Defensa del Contribuyente</t>
  </si>
  <si>
    <t>Sistema Público de Radiodifusión del Estado Mexicano</t>
  </si>
  <si>
    <t>Instituto Nacional de los Pueblos Indígenas</t>
  </si>
  <si>
    <t>Secretaría Ejecutiva del Sistema Nacional Anticorrupción</t>
  </si>
  <si>
    <t>Archivo General de la Nación</t>
  </si>
  <si>
    <t>Corredor Interoceánico del Istmo de Tehuantepec</t>
  </si>
  <si>
    <t>Comisión Nacional para la Mejora Continua de la Educación</t>
  </si>
  <si>
    <t>Centro de Capacitación Cinematográfica,  A.C.</t>
  </si>
  <si>
    <t>Compañía Operadora del Centro Cultural y Turístico de Tijuana, S.A. de C.V.</t>
  </si>
  <si>
    <t>Educal, S.A. de C.V.</t>
  </si>
  <si>
    <t>Estudios Churubusco Azteca, S.A.</t>
  </si>
  <si>
    <t>Fideicomiso para la Cineteca Nacional</t>
  </si>
  <si>
    <t>Instituto Nacional de Antropología e Historia</t>
  </si>
  <si>
    <t>Instituto Nacional de Bellas Artes y Literatura</t>
  </si>
  <si>
    <t>Instituto Nacional de Estudios Históricos de las Revoluciones de México</t>
  </si>
  <si>
    <t>Instituto Nacional de Lenguas Indígenas</t>
  </si>
  <si>
    <t>Instituto Nacional del Derecho de Autor</t>
  </si>
  <si>
    <t>Radio Educación</t>
  </si>
  <si>
    <t>Secretaría de Cultura</t>
  </si>
  <si>
    <t>Televisión Metropolitana, S.A. de C.V.</t>
  </si>
  <si>
    <t xml:space="preserve">Instituto Mexicano de Cinematografía </t>
  </si>
  <si>
    <t>Instituto Nacional de Ciencias Penales</t>
  </si>
  <si>
    <t>Instituto Mexicano del Seguro Social</t>
  </si>
  <si>
    <t>Instituto de Seguridad y Servicios Sociales de los Trabajadores del Estado</t>
  </si>
  <si>
    <t>Pemex Consolidado</t>
  </si>
  <si>
    <t>CFE Consolidado</t>
  </si>
  <si>
    <t>Seleccione</t>
  </si>
  <si>
    <t>Ente Público Obligado</t>
  </si>
  <si>
    <t>Lista de Entes Públicos 2020</t>
  </si>
  <si>
    <t>Primer año
 (2019 vs 2018)</t>
  </si>
  <si>
    <t>Segundo año (2020 vs 2019)**</t>
  </si>
  <si>
    <t>Cuarto año 
( 2022 vs 2021)</t>
  </si>
  <si>
    <t>Quinto año
 (2023 vs 2022)</t>
  </si>
  <si>
    <t>Último año 
(2024 vs 2023)</t>
  </si>
  <si>
    <t>Tercer año
 (2021 vs 2020)</t>
  </si>
  <si>
    <t xml:space="preserve"> año 2019 vs 2018</t>
  </si>
  <si>
    <t>año 2020 vs 2019</t>
  </si>
  <si>
    <t>año 2021 vs 2020</t>
  </si>
  <si>
    <t>año 2022 vs 2021</t>
  </si>
  <si>
    <t>año 2023 vs 2022</t>
  </si>
  <si>
    <t>año 2024 vs 2023</t>
  </si>
  <si>
    <r>
      <t>Variación Porcentual Real del Último
Año Reportado con respecto a los años anteriores</t>
    </r>
    <r>
      <rPr>
        <b/>
        <vertAlign val="superscript"/>
        <sz val="8"/>
        <color rgb="FFFFFFFF"/>
        <rFont val="Montserrat"/>
      </rPr>
      <t xml:space="preserve"> 1</t>
    </r>
  </si>
  <si>
    <r>
      <t xml:space="preserve">Variación Porcentual Real del Último
Año Reportado con respecto a los años anteriores </t>
    </r>
    <r>
      <rPr>
        <b/>
        <vertAlign val="superscript"/>
        <sz val="7"/>
        <color rgb="FFFFFFFF"/>
        <rFont val="Montserrat"/>
      </rPr>
      <t>1</t>
    </r>
  </si>
  <si>
    <t>Primer año 
(2019 vs 2018)</t>
  </si>
  <si>
    <t>Segundo año 
(2020 vs 2019)</t>
  </si>
  <si>
    <t>Tercer año 
(2021 vs 2020)</t>
  </si>
  <si>
    <t>.</t>
  </si>
  <si>
    <t>Cuarto año 
(2022 vs 2021)</t>
  </si>
  <si>
    <t>Quinto año 
(2023 vs 2022)</t>
  </si>
  <si>
    <t>Segundo año
 (2020 vs 2019)</t>
  </si>
  <si>
    <t>Cuarto año
 (2022 vs 2021)</t>
  </si>
  <si>
    <t xml:space="preserve">La variación menor respecto al ejercido del año previo, se debe principalmente a la menor demanda del área sustantiva asociada a contratos de prestación de servicios, la cual está sujeta a la captación de recursos. </t>
  </si>
  <si>
    <t>La variación menor respecto al ejercido del año previo, se debe principalmente a la menor demanda del área sustantiva asociada a contratos de prestación de servicios, la cual está sujeta a la captación de recursos. Además, por la emergencia sanitaria desde marzo 2020, las comisiones para realizar trabajo de investigación disminuyeron considerablemente.</t>
  </si>
  <si>
    <t>El incremento del servicio de agua, se debe que el Campus III con 15,991.0 m2 se encuentra operando a su máxima capacidad y utiliza equipos especializados de laboratorio que requieren del uso continuo e intermitente de agua potable para su operación las 24 horas los 365 días del año. 
Es importante mencionar se implementaron los mecanismos de control que se describen en el Informe de Austeridad Republicana.</t>
  </si>
  <si>
    <t>La variación se debe a la cancelación del servicio que se tenía contratado para uso el Director General.</t>
  </si>
  <si>
    <t>La variación menor respecto al ejercido del año previo, se debe a una reducción en el costo del servicio de internet.</t>
  </si>
  <si>
    <t xml:space="preserve">La variación menor respecto al ejercido del año previo, se debe principalmente a la menor demanda de servicios relacionados con el área sustantiva por contratos de prestación de servicios, la cual está sujeta a la captación de recursos. </t>
  </si>
  <si>
    <t xml:space="preserve">La variación respecto al ejercido del año previo, se debe principalmente a la mayor demanda de servicios relacionados con el área sustantiva por contratos de prestación de servicios, la cual está sujeta a la captación de recursos. </t>
  </si>
  <si>
    <t>Nota: La información relativa a la Matriz de Indicadores para Resultados es generada a nivel sectorial.</t>
  </si>
  <si>
    <t>K11</t>
  </si>
  <si>
    <t>M11</t>
  </si>
  <si>
    <t>N11</t>
  </si>
  <si>
    <t>O23</t>
  </si>
  <si>
    <t>ITC</t>
  </si>
  <si>
    <t>ITB</t>
  </si>
  <si>
    <t>ITA</t>
  </si>
  <si>
    <t>IAC</t>
  </si>
  <si>
    <t>IAB</t>
  </si>
  <si>
    <t>TTC</t>
  </si>
  <si>
    <t>TTB</t>
  </si>
  <si>
    <t>TTA</t>
  </si>
  <si>
    <t>TAC</t>
  </si>
  <si>
    <t>TAB</t>
  </si>
  <si>
    <t>AIB</t>
  </si>
  <si>
    <t>N016</t>
  </si>
  <si>
    <t>N015</t>
  </si>
  <si>
    <t>N014</t>
  </si>
  <si>
    <t>N013</t>
  </si>
  <si>
    <t>N012</t>
  </si>
  <si>
    <t>N011</t>
  </si>
  <si>
    <t>N010</t>
  </si>
  <si>
    <t>N009</t>
  </si>
  <si>
    <t>N008</t>
  </si>
  <si>
    <t>N007</t>
  </si>
  <si>
    <t>N006</t>
  </si>
  <si>
    <t>N005</t>
  </si>
  <si>
    <t>N004</t>
  </si>
  <si>
    <t>N003</t>
  </si>
  <si>
    <t>Nota: Partida no contemplada en el presupuesto autorizado del INECOL.</t>
  </si>
  <si>
    <t>Gasto de la partida 37504 del año reportado (2020)</t>
  </si>
  <si>
    <t>Gasto de la partida 37504 del año base (2018)</t>
  </si>
  <si>
    <t>Gasto de la partida 37602 del año reportado (2020)</t>
  </si>
  <si>
    <t>Gasto de la partida 37602 del año base (2018)</t>
  </si>
  <si>
    <t>El resultado considera el Deflactor del Producto Interno Bruto Observado que se señala en el Marco Macroeconómico de la Cuenta Pública de cada año.</t>
  </si>
  <si>
    <t>Gasto de la partida 32201 “Arrendamiento de edificios y locales” del año reportado (2020)</t>
  </si>
  <si>
    <t>Gasto de la partida 32201 "Arrendamiento de edificios y locales” del año base (2018)</t>
  </si>
  <si>
    <r>
      <t>Variación Absoluta del Año Reportado con respecto a los años anteriores</t>
    </r>
    <r>
      <rPr>
        <b/>
        <vertAlign val="superscript"/>
        <sz val="6"/>
        <color rgb="FFFFFFFF"/>
        <rFont val="Monserat"/>
      </rPr>
      <t>1</t>
    </r>
  </si>
  <si>
    <t>Vs años anteriores de la administración vigente*</t>
  </si>
  <si>
    <r>
      <t>Variación Porcentual Real del Último Año Reportado con respecto a los años anteriores</t>
    </r>
    <r>
      <rPr>
        <b/>
        <vertAlign val="superscript"/>
        <sz val="6"/>
        <color rgb="FFFFFFFF"/>
        <rFont val="Montserrat"/>
      </rPr>
      <t>1</t>
    </r>
  </si>
  <si>
    <t xml:space="preserve">Gasto en servicios personales del año reportado (2020) </t>
  </si>
  <si>
    <t>Gasto en servicios personales del año base (2018), ajustado con el tabulador vigente</t>
  </si>
  <si>
    <t>Gasto en contrataciones realizadas mediante licitación pública del año reportado (2020)</t>
  </si>
  <si>
    <t>Gasto total en contrataciones del año reportado (2020)</t>
  </si>
  <si>
    <t>Gasto en contrataciones realizadas mediante compras consolidadas del año reportado (2020)</t>
  </si>
  <si>
    <t>Total de invitados a los procedimientos de invitación a cuando menos tres personas del año reportado (2020)</t>
  </si>
  <si>
    <t>Número total de procedimientos de invitación a cuando menos tres personas del año reportado (2020)</t>
  </si>
  <si>
    <r>
      <t>Nota: La variación en el dato del gasto año base (2018) con respecto al reportado en el informe 2019, se origina por el cambio en la aplicación del deflactor PIB. El formulado del archivo para el informe 2019 contempló la aplicación del deflactor en el dato del año base</t>
    </r>
    <r>
      <rPr>
        <i/>
        <sz val="10"/>
        <color theme="1"/>
        <rFont val="Calibri"/>
        <family val="2"/>
        <scheme val="minor"/>
      </rPr>
      <t xml:space="preserve"> "Gasto de la partida 37504 del año base,</t>
    </r>
    <r>
      <rPr>
        <b/>
        <i/>
        <sz val="10"/>
        <color theme="1"/>
        <rFont val="Calibri"/>
        <family val="2"/>
        <scheme val="minor"/>
      </rPr>
      <t xml:space="preserve"> a precios del año corriente</t>
    </r>
    <r>
      <rPr>
        <i/>
        <sz val="10"/>
        <color theme="1"/>
        <rFont val="Calibri"/>
        <family val="2"/>
        <scheme val="minor"/>
      </rPr>
      <t>"</t>
    </r>
    <r>
      <rPr>
        <sz val="10"/>
        <color theme="1"/>
        <rFont val="Calibri"/>
        <family val="2"/>
        <scheme val="minor"/>
      </rPr>
      <t xml:space="preserve"> resultando la cifra de</t>
    </r>
    <r>
      <rPr>
        <b/>
        <sz val="10"/>
        <color theme="1"/>
        <rFont val="Calibri"/>
        <family val="2"/>
        <scheme val="minor"/>
      </rPr>
      <t xml:space="preserve"> 2.3759 </t>
    </r>
    <r>
      <rPr>
        <sz val="10"/>
        <color theme="1"/>
        <rFont val="Calibri"/>
        <family val="2"/>
        <scheme val="minor"/>
      </rPr>
      <t>(2.3 * deflactor PIB [1.033] =2.3759); presentación que para el informe 2020 cambió, debido a que el deflactor PIB se está aplicando directamente en la determinación del cociente.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</si>
</sst>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
    <numFmt numFmtId="167" formatCode="0.000"/>
  </numFmts>
  <fonts count="41">
    <font>
      <sz val="11"/>
      <color theme="1"/>
      <name val="Calibri"/>
      <family val="2"/>
      <scheme val="minor"/>
    </font>
    <font>
      <sz val="12"/>
      <color theme="1"/>
      <name val="Calibri"/>
      <family val="2"/>
      <scheme val="minor"/>
    </font>
    <font>
      <b/>
      <sz val="8"/>
      <color theme="1"/>
      <name val="Montserrat"/>
    </font>
    <font>
      <b/>
      <sz val="9"/>
      <color rgb="FFFFFFFF"/>
      <name val="Montserrat"/>
    </font>
    <font>
      <b/>
      <sz val="8"/>
      <color rgb="FFFFFFFF"/>
      <name val="Montserrat"/>
    </font>
    <font>
      <b/>
      <sz val="7"/>
      <color rgb="FFFFFFFF"/>
      <name val="Montserrat"/>
    </font>
    <font>
      <sz val="6"/>
      <color rgb="FFFFFFFF"/>
      <name val="Montserrat"/>
    </font>
    <font>
      <b/>
      <sz val="8"/>
      <color rgb="FF000000"/>
      <name val="Montserrat"/>
    </font>
    <font>
      <b/>
      <sz val="10"/>
      <color rgb="FF000000"/>
      <name val="Montserrat"/>
    </font>
    <font>
      <sz val="8"/>
      <color rgb="FF000000"/>
      <name val="Montserrat"/>
    </font>
    <font>
      <b/>
      <sz val="11"/>
      <color rgb="FF000000"/>
      <name val="Montserrat"/>
    </font>
    <font>
      <sz val="10"/>
      <color rgb="FF000000"/>
      <name val="Montserrat"/>
    </font>
    <font>
      <sz val="7"/>
      <color rgb="FF000000"/>
      <name val="Montserrat"/>
    </font>
    <font>
      <sz val="9"/>
      <color rgb="FF000000"/>
      <name val="Montserrat"/>
    </font>
    <font>
      <b/>
      <sz val="3"/>
      <color rgb="FF000000"/>
      <name val="Montserrat"/>
    </font>
    <font>
      <b/>
      <sz val="2"/>
      <color rgb="FF000000"/>
      <name val="Montserrat"/>
    </font>
    <font>
      <sz val="3"/>
      <color rgb="FF000000"/>
      <name val="Montserrat"/>
    </font>
    <font>
      <sz val="2"/>
      <color rgb="FF000000"/>
      <name val="Montserrat"/>
    </font>
    <font>
      <b/>
      <sz val="6"/>
      <color rgb="FFFFFFFF"/>
      <name val="Montserrat"/>
    </font>
    <font>
      <b/>
      <vertAlign val="superscript"/>
      <sz val="6"/>
      <color rgb="FFFFFFFF"/>
      <name val="Montserrat"/>
    </font>
    <font>
      <sz val="8"/>
      <color theme="1"/>
      <name val="Calibri"/>
      <family val="2"/>
      <scheme val="minor"/>
    </font>
    <font>
      <sz val="8"/>
      <color theme="1"/>
      <name val="Montserrat"/>
    </font>
    <font>
      <sz val="6"/>
      <color theme="1"/>
      <name val="Calibri"/>
      <family val="2"/>
      <scheme val="minor"/>
    </font>
    <font>
      <b/>
      <sz val="6"/>
      <color rgb="FFFFFFFF"/>
      <name val="Monserat"/>
    </font>
    <font>
      <sz val="6"/>
      <color rgb="FFFFFFFF"/>
      <name val="Monserat"/>
    </font>
    <font>
      <sz val="6"/>
      <color theme="1"/>
      <name val="Monserat"/>
    </font>
    <font>
      <b/>
      <sz val="6"/>
      <color theme="1"/>
      <name val="Calibri"/>
      <family val="2"/>
      <scheme val="minor"/>
    </font>
    <font>
      <sz val="7"/>
      <color theme="1"/>
      <name val="Montserrat"/>
    </font>
    <font>
      <b/>
      <vertAlign val="superscript"/>
      <sz val="8"/>
      <color rgb="FFFFFFFF"/>
      <name val="Montserrat"/>
    </font>
    <font>
      <b/>
      <sz val="9"/>
      <color theme="1"/>
      <name val="Montserrat"/>
    </font>
    <font>
      <b/>
      <sz val="10"/>
      <color theme="1"/>
      <name val="Montserrat"/>
    </font>
    <font>
      <sz val="10"/>
      <color theme="1"/>
      <name val="Calibri"/>
      <family val="2"/>
      <scheme val="minor"/>
    </font>
    <font>
      <b/>
      <sz val="7"/>
      <color rgb="FF000000"/>
      <name val="Montserrat"/>
    </font>
    <font>
      <b/>
      <sz val="9"/>
      <color rgb="FF000000"/>
      <name val="Montserrat"/>
    </font>
    <font>
      <sz val="14"/>
      <color theme="1"/>
      <name val="Abadi"/>
      <family val="2"/>
    </font>
    <font>
      <sz val="9"/>
      <color theme="1"/>
      <name val="Calibri"/>
      <family val="2"/>
      <scheme val="minor"/>
    </font>
    <font>
      <b/>
      <vertAlign val="superscript"/>
      <sz val="7"/>
      <color rgb="FFFFFFFF"/>
      <name val="Montserrat"/>
    </font>
    <font>
      <b/>
      <vertAlign val="superscript"/>
      <sz val="6"/>
      <color rgb="FFFFFFFF"/>
      <name val="Monserat"/>
    </font>
    <font>
      <i/>
      <sz val="10"/>
      <color theme="1"/>
      <name val="Calibri"/>
      <family val="2"/>
      <scheme val="minor"/>
    </font>
    <font>
      <b/>
      <i/>
      <sz val="10"/>
      <color theme="1"/>
      <name val="Calibri"/>
      <family val="2"/>
      <scheme val="minor"/>
    </font>
    <font>
      <b/>
      <sz val="10"/>
      <color theme="1"/>
      <name val="Calibri"/>
      <family val="2"/>
      <scheme val="minor"/>
    </font>
  </fonts>
  <fills count="9">
    <fill>
      <patternFill patternType="none"/>
    </fill>
    <fill>
      <patternFill patternType="gray125"/>
    </fill>
    <fill>
      <patternFill patternType="solid">
        <fgColor rgb="FF800000"/>
        <bgColor indexed="64"/>
      </patternFill>
    </fill>
    <fill>
      <patternFill patternType="solid">
        <fgColor rgb="FFA6A6A6"/>
        <bgColor indexed="64"/>
      </patternFill>
    </fill>
    <fill>
      <patternFill patternType="solid">
        <fgColor rgb="FFD9D9D9"/>
        <bgColor indexed="64"/>
      </patternFill>
    </fill>
    <fill>
      <patternFill patternType="solid">
        <fgColor theme="2" tint="-9.9948118533890809E-2"/>
        <bgColor indexed="64"/>
      </patternFill>
    </fill>
    <fill>
      <patternFill patternType="solid">
        <fgColor theme="6"/>
        <bgColor indexed="64"/>
      </patternFill>
    </fill>
    <fill>
      <patternFill patternType="solid">
        <fgColor rgb="FF941100"/>
        <bgColor indexed="64"/>
      </patternFill>
    </fill>
    <fill>
      <patternFill patternType="solid">
        <fgColor rgb="FFFFD579"/>
        <bgColor indexed="64"/>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rgb="FFFFFFFF"/>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rgb="FFFFFFFF"/>
      </top>
      <bottom/>
      <diagonal/>
    </border>
    <border>
      <left/>
      <right/>
      <top style="medium">
        <color rgb="FFFFFFFF"/>
      </top>
      <bottom style="medium">
        <color rgb="FFFFFFF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bottom style="dotted">
        <color indexed="64"/>
      </bottom>
      <diagonal/>
    </border>
    <border>
      <left/>
      <right style="dotted">
        <color indexed="64"/>
      </right>
      <top/>
      <bottom/>
      <diagonal/>
    </border>
    <border>
      <left/>
      <right/>
      <top/>
      <bottom style="dotted">
        <color indexed="64"/>
      </bottom>
      <diagonal/>
    </border>
    <border>
      <left/>
      <right style="medium">
        <color indexed="64"/>
      </right>
      <top/>
      <bottom style="dotted">
        <color indexed="64"/>
      </bottom>
      <diagonal/>
    </border>
    <border>
      <left/>
      <right/>
      <top/>
      <bottom style="dotted">
        <color rgb="FFFFFFFF"/>
      </bottom>
      <diagonal/>
    </border>
    <border>
      <left/>
      <right/>
      <top style="dotted">
        <color rgb="FFFFFFFF"/>
      </top>
      <bottom style="dotted">
        <color rgb="FFFFFFFF"/>
      </bottom>
      <diagonal/>
    </border>
    <border>
      <left/>
      <right/>
      <top/>
      <bottom style="thin">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style="medium">
        <color theme="1"/>
      </left>
      <right/>
      <top/>
      <bottom style="medium">
        <color theme="1"/>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medium">
        <color indexed="64"/>
      </left>
      <right/>
      <top style="medium">
        <color theme="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theme="0"/>
      </top>
      <bottom style="medium">
        <color theme="0"/>
      </bottom>
      <diagonal/>
    </border>
    <border>
      <left/>
      <right style="medium">
        <color indexed="64"/>
      </right>
      <top style="dotted">
        <color rgb="FFFFFFFF"/>
      </top>
      <bottom style="dotted">
        <color rgb="FFFFFFFF"/>
      </bottom>
      <diagonal/>
    </border>
    <border>
      <left/>
      <right style="medium">
        <color indexed="64"/>
      </right>
      <top/>
      <bottom style="dotted">
        <color rgb="FFFFFFFF"/>
      </bottom>
      <diagonal/>
    </border>
    <border>
      <left/>
      <right style="medium">
        <color indexed="64"/>
      </right>
      <top style="medium">
        <color rgb="FFFFFFFF"/>
      </top>
      <bottom style="medium">
        <color rgb="FFFFFFFF"/>
      </bottom>
      <diagonal/>
    </border>
  </borders>
  <cellStyleXfs count="1">
    <xf numFmtId="0" fontId="0" fillId="0" borderId="0"/>
  </cellStyleXfs>
  <cellXfs count="284">
    <xf numFmtId="0" fontId="0" fillId="0" borderId="0" xfId="0"/>
    <xf numFmtId="164" fontId="8" fillId="3" borderId="0" xfId="0" applyNumberFormat="1" applyFont="1" applyFill="1" applyBorder="1" applyAlignment="1" applyProtection="1">
      <alignment horizontal="center" vertical="center" wrapText="1"/>
    </xf>
    <xf numFmtId="164" fontId="8" fillId="3" borderId="6" xfId="0" applyNumberFormat="1" applyFont="1" applyFill="1" applyBorder="1" applyAlignment="1" applyProtection="1">
      <alignment horizontal="center" vertical="center" wrapText="1"/>
    </xf>
    <xf numFmtId="0" fontId="0" fillId="0" borderId="0" xfId="0" applyProtection="1">
      <protection locked="0"/>
    </xf>
    <xf numFmtId="0" fontId="6" fillId="0" borderId="0" xfId="0" applyFont="1" applyAlignment="1" applyProtection="1">
      <alignment horizontal="center" vertical="center" wrapText="1"/>
      <protection locked="0"/>
    </xf>
    <xf numFmtId="0" fontId="1" fillId="0" borderId="0" xfId="0" applyFont="1" applyAlignment="1" applyProtection="1">
      <alignment vertical="center" wrapText="1"/>
      <protection locked="0"/>
    </xf>
    <xf numFmtId="0" fontId="20" fillId="0" borderId="0" xfId="0" applyFont="1" applyAlignment="1" applyProtection="1">
      <alignment vertical="center" wrapText="1"/>
      <protection locked="0"/>
    </xf>
    <xf numFmtId="0" fontId="12" fillId="0" borderId="4" xfId="0" applyFont="1" applyBorder="1" applyAlignment="1" applyProtection="1">
      <alignment horizontal="left" vertical="center" wrapText="1" indent="2"/>
      <protection locked="0"/>
    </xf>
    <xf numFmtId="0" fontId="12" fillId="0" borderId="7" xfId="0" applyFont="1" applyBorder="1" applyAlignment="1" applyProtection="1">
      <alignment horizontal="left" vertical="center" wrapText="1" indent="2"/>
      <protection locked="0"/>
    </xf>
    <xf numFmtId="0" fontId="11" fillId="0" borderId="8"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22" fillId="0" borderId="0" xfId="0" applyFont="1" applyProtection="1">
      <protection locked="0"/>
    </xf>
    <xf numFmtId="0" fontId="14" fillId="0" borderId="4" xfId="0" applyFont="1" applyBorder="1" applyAlignment="1" applyProtection="1">
      <alignment horizontal="left" vertical="center" wrapText="1" indent="1"/>
      <protection locked="0"/>
    </xf>
    <xf numFmtId="0" fontId="15" fillId="0" borderId="0" xfId="0" applyFont="1" applyAlignment="1" applyProtection="1">
      <alignment horizontal="left" vertical="center" wrapText="1" indent="1"/>
      <protection locked="0"/>
    </xf>
    <xf numFmtId="0" fontId="16" fillId="0" borderId="0" xfId="0" applyFont="1" applyAlignment="1" applyProtection="1">
      <alignment horizontal="center" vertical="center" wrapText="1"/>
      <protection locked="0"/>
    </xf>
    <xf numFmtId="0" fontId="16" fillId="0" borderId="0" xfId="0" applyFont="1" applyAlignment="1" applyProtection="1">
      <alignment vertical="center" wrapText="1"/>
      <protection locked="0"/>
    </xf>
    <xf numFmtId="0" fontId="14" fillId="0" borderId="0" xfId="0" applyFont="1" applyAlignment="1" applyProtection="1">
      <alignment vertical="center" wrapText="1"/>
      <protection locked="0"/>
    </xf>
    <xf numFmtId="0" fontId="14" fillId="0" borderId="0" xfId="0" applyFont="1" applyAlignment="1" applyProtection="1">
      <alignment horizontal="center" vertical="center" wrapText="1"/>
      <protection locked="0"/>
    </xf>
    <xf numFmtId="0" fontId="16" fillId="0" borderId="6" xfId="0" applyFont="1" applyBorder="1" applyAlignment="1" applyProtection="1">
      <alignment vertical="center" wrapText="1"/>
      <protection locked="0"/>
    </xf>
    <xf numFmtId="0" fontId="7" fillId="4" borderId="14" xfId="0" applyFont="1" applyFill="1" applyBorder="1" applyAlignment="1" applyProtection="1">
      <alignment horizontal="left" vertical="center" wrapText="1" indent="1"/>
      <protection locked="0"/>
    </xf>
    <xf numFmtId="0" fontId="15" fillId="0" borderId="15" xfId="0" applyFont="1" applyBorder="1" applyAlignment="1" applyProtection="1">
      <alignment horizontal="left" vertical="center" wrapText="1" indent="1"/>
      <protection locked="0"/>
    </xf>
    <xf numFmtId="0" fontId="20" fillId="0" borderId="15" xfId="0" applyFont="1" applyBorder="1" applyAlignment="1" applyProtection="1">
      <alignment vertical="center" wrapText="1"/>
      <protection locked="0"/>
    </xf>
    <xf numFmtId="0" fontId="11" fillId="4" borderId="17" xfId="0" applyFont="1" applyFill="1" applyBorder="1" applyAlignment="1" applyProtection="1">
      <alignment vertical="center" wrapText="1"/>
      <protection locked="0"/>
    </xf>
    <xf numFmtId="0" fontId="12" fillId="0" borderId="14" xfId="0" applyFont="1" applyBorder="1" applyAlignment="1" applyProtection="1">
      <alignment vertical="center" wrapText="1"/>
      <protection locked="0"/>
    </xf>
    <xf numFmtId="0" fontId="17" fillId="0" borderId="15" xfId="0" applyFont="1" applyBorder="1" applyAlignment="1" applyProtection="1">
      <alignment horizontal="left" vertical="center" wrapText="1" indent="2"/>
      <protection locked="0"/>
    </xf>
    <xf numFmtId="0" fontId="21" fillId="0" borderId="15" xfId="0" applyFont="1" applyBorder="1" applyAlignment="1" applyProtection="1">
      <alignment horizontal="center" vertical="center" wrapText="1"/>
      <protection locked="0"/>
    </xf>
    <xf numFmtId="0" fontId="17" fillId="0" borderId="15" xfId="0" applyFont="1" applyBorder="1" applyAlignment="1" applyProtection="1">
      <alignment vertical="center" wrapText="1"/>
      <protection locked="0"/>
    </xf>
    <xf numFmtId="0" fontId="9" fillId="0" borderId="15" xfId="0" applyFont="1" applyBorder="1" applyAlignment="1" applyProtection="1">
      <alignment vertical="center" wrapText="1"/>
      <protection locked="0"/>
    </xf>
    <xf numFmtId="0" fontId="20" fillId="0" borderId="0" xfId="0" applyFont="1" applyProtection="1">
      <protection locked="0"/>
    </xf>
    <xf numFmtId="164" fontId="9" fillId="4" borderId="16" xfId="0" applyNumberFormat="1" applyFont="1" applyFill="1" applyBorder="1" applyAlignment="1" applyProtection="1">
      <alignment horizontal="center" vertical="center" wrapText="1"/>
    </xf>
    <xf numFmtId="0" fontId="25" fillId="0" borderId="0" xfId="0" applyFont="1" applyProtection="1">
      <protection locked="0"/>
    </xf>
    <xf numFmtId="0" fontId="7" fillId="4" borderId="7" xfId="0" applyFont="1" applyFill="1" applyBorder="1" applyAlignment="1" applyProtection="1">
      <alignment horizontal="left" vertical="center" wrapText="1" indent="1"/>
      <protection locked="0"/>
    </xf>
    <xf numFmtId="0" fontId="2" fillId="0" borderId="1"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2" fillId="0" borderId="2" xfId="0" applyFont="1" applyBorder="1" applyAlignment="1" applyProtection="1">
      <alignment horizontal="center" vertical="center" wrapText="1"/>
      <protection locked="0"/>
    </xf>
    <xf numFmtId="0" fontId="0" fillId="0" borderId="2" xfId="0" applyBorder="1" applyProtection="1">
      <protection locked="0"/>
    </xf>
    <xf numFmtId="0" fontId="0" fillId="0" borderId="3" xfId="0" applyBorder="1" applyProtection="1">
      <protection locked="0"/>
    </xf>
    <xf numFmtId="0" fontId="5" fillId="0" borderId="0" xfId="0" applyFont="1" applyFill="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18" fillId="2" borderId="21" xfId="0" applyFont="1" applyFill="1" applyBorder="1" applyAlignment="1" applyProtection="1">
      <alignment horizontal="center" vertical="center" wrapText="1"/>
      <protection locked="0"/>
    </xf>
    <xf numFmtId="0" fontId="18" fillId="2" borderId="22" xfId="0" applyFont="1" applyFill="1" applyBorder="1" applyAlignment="1" applyProtection="1">
      <alignment horizontal="center" vertical="center" wrapText="1"/>
      <protection locked="0"/>
    </xf>
    <xf numFmtId="0" fontId="18" fillId="2" borderId="23" xfId="0" applyFont="1" applyFill="1" applyBorder="1" applyAlignment="1" applyProtection="1">
      <alignment horizontal="center" vertical="center" wrapText="1"/>
      <protection locked="0"/>
    </xf>
    <xf numFmtId="0" fontId="26" fillId="0" borderId="20" xfId="0" applyFont="1" applyBorder="1" applyProtection="1">
      <protection locked="0"/>
    </xf>
    <xf numFmtId="0" fontId="0" fillId="0" borderId="0" xfId="0" applyBorder="1" applyProtection="1">
      <protection locked="0"/>
    </xf>
    <xf numFmtId="0" fontId="10" fillId="0" borderId="0" xfId="0" applyFont="1" applyBorder="1" applyAlignment="1" applyProtection="1">
      <alignment horizontal="left" vertical="center" wrapText="1" indent="1"/>
      <protection locked="0"/>
    </xf>
    <xf numFmtId="0" fontId="10" fillId="0" borderId="8" xfId="0" applyFont="1" applyBorder="1" applyAlignment="1" applyProtection="1">
      <alignment horizontal="left" vertical="center" wrapText="1" indent="1"/>
      <protection locked="0"/>
    </xf>
    <xf numFmtId="0" fontId="0" fillId="0" borderId="8" xfId="0" applyBorder="1" applyProtection="1">
      <protection locked="0"/>
    </xf>
    <xf numFmtId="0" fontId="1" fillId="0" borderId="8" xfId="0" applyFont="1" applyBorder="1" applyAlignment="1" applyProtection="1">
      <alignment vertical="center" wrapText="1"/>
      <protection locked="0"/>
    </xf>
    <xf numFmtId="0" fontId="12" fillId="0" borderId="27" xfId="0" applyFont="1" applyBorder="1" applyAlignment="1" applyProtection="1">
      <alignment horizontal="justify" vertical="center" wrapText="1"/>
      <protection locked="0"/>
    </xf>
    <xf numFmtId="0" fontId="0" fillId="0" borderId="28" xfId="0" applyBorder="1" applyProtection="1">
      <protection locked="0"/>
    </xf>
    <xf numFmtId="164" fontId="8" fillId="3" borderId="0"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vertical="center" wrapText="1"/>
      <protection locked="0"/>
    </xf>
    <xf numFmtId="165" fontId="21" fillId="0" borderId="16" xfId="0" applyNumberFormat="1" applyFont="1" applyBorder="1" applyAlignment="1" applyProtection="1">
      <alignment vertical="center" wrapText="1"/>
      <protection locked="0"/>
    </xf>
    <xf numFmtId="165" fontId="21" fillId="0" borderId="16" xfId="0" applyNumberFormat="1" applyFont="1" applyBorder="1" applyAlignment="1" applyProtection="1">
      <alignment horizontal="center" vertical="center" wrapText="1"/>
      <protection locked="0"/>
    </xf>
    <xf numFmtId="165" fontId="7" fillId="4" borderId="16" xfId="0" applyNumberFormat="1" applyFont="1" applyFill="1" applyBorder="1" applyAlignment="1" applyProtection="1">
      <alignment horizontal="center" vertical="center" wrapText="1"/>
    </xf>
    <xf numFmtId="0" fontId="31" fillId="0" borderId="0" xfId="0" applyFont="1" applyProtection="1">
      <protection locked="0"/>
    </xf>
    <xf numFmtId="0" fontId="7" fillId="0" borderId="4" xfId="0" applyFont="1" applyFill="1" applyBorder="1" applyAlignment="1" applyProtection="1">
      <alignment horizontal="left" vertical="center" wrapText="1" indent="1"/>
      <protection locked="0"/>
    </xf>
    <xf numFmtId="0" fontId="10" fillId="0" borderId="4" xfId="0" applyFont="1" applyFill="1" applyBorder="1" applyAlignment="1" applyProtection="1">
      <alignment horizontal="left" vertical="center" wrapText="1" indent="1"/>
      <protection locked="0"/>
    </xf>
    <xf numFmtId="165" fontId="11" fillId="0" borderId="0" xfId="0" applyNumberFormat="1" applyFont="1" applyFill="1" applyBorder="1" applyAlignment="1" applyProtection="1">
      <alignment horizontal="center" vertical="center" wrapText="1"/>
      <protection locked="0"/>
    </xf>
    <xf numFmtId="0" fontId="31" fillId="0" borderId="0" xfId="0" applyFont="1" applyBorder="1" applyAlignment="1" applyProtection="1">
      <alignment horizontal="center"/>
      <protection locked="0"/>
    </xf>
    <xf numFmtId="164" fontId="31" fillId="0" borderId="0" xfId="0" applyNumberFormat="1" applyFont="1" applyBorder="1" applyAlignment="1" applyProtection="1">
      <alignment horizontal="center"/>
      <protection locked="0"/>
    </xf>
    <xf numFmtId="0" fontId="31" fillId="0" borderId="8" xfId="0" applyFont="1" applyBorder="1" applyAlignment="1" applyProtection="1">
      <alignment horizontal="center"/>
      <protection locked="0"/>
    </xf>
    <xf numFmtId="165" fontId="31" fillId="0" borderId="0" xfId="0" applyNumberFormat="1" applyFont="1" applyBorder="1" applyAlignment="1" applyProtection="1">
      <alignment horizontal="center"/>
      <protection locked="0"/>
    </xf>
    <xf numFmtId="165" fontId="31" fillId="0" borderId="8" xfId="0" applyNumberFormat="1" applyFont="1" applyBorder="1" applyAlignment="1" applyProtection="1">
      <alignment horizontal="center"/>
      <protection locked="0"/>
    </xf>
    <xf numFmtId="165" fontId="31" fillId="0" borderId="0" xfId="0" applyNumberFormat="1" applyFont="1" applyFill="1" applyBorder="1" applyAlignment="1" applyProtection="1">
      <alignment horizontal="center"/>
      <protection locked="0"/>
    </xf>
    <xf numFmtId="0" fontId="12" fillId="0" borderId="29" xfId="0" applyFont="1" applyBorder="1" applyAlignment="1" applyProtection="1">
      <alignment horizontal="center" vertical="center" wrapText="1"/>
      <protection locked="0"/>
    </xf>
    <xf numFmtId="165" fontId="12" fillId="0" borderId="29" xfId="0" applyNumberFormat="1" applyFont="1" applyBorder="1" applyAlignment="1" applyProtection="1">
      <alignment horizontal="center" vertical="center" wrapText="1"/>
      <protection locked="0"/>
    </xf>
    <xf numFmtId="165" fontId="32" fillId="0" borderId="30" xfId="0" applyNumberFormat="1" applyFont="1" applyBorder="1" applyAlignment="1" applyProtection="1">
      <alignment horizontal="center" vertical="center" wrapText="1"/>
    </xf>
    <xf numFmtId="165" fontId="9" fillId="0" borderId="16" xfId="0" applyNumberFormat="1" applyFont="1" applyBorder="1" applyAlignment="1" applyProtection="1">
      <alignment horizontal="center" vertical="center" wrapText="1"/>
      <protection locked="0"/>
    </xf>
    <xf numFmtId="166" fontId="32" fillId="0" borderId="30" xfId="0" applyNumberFormat="1" applyFont="1" applyBorder="1" applyAlignment="1" applyProtection="1">
      <alignment horizontal="center" vertical="center" wrapText="1"/>
    </xf>
    <xf numFmtId="0" fontId="18" fillId="2" borderId="0" xfId="0" applyFont="1" applyFill="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0" fillId="0" borderId="0" xfId="0" applyProtection="1">
      <protection hidden="1"/>
    </xf>
    <xf numFmtId="0" fontId="34" fillId="0" borderId="0" xfId="0" applyFont="1" applyAlignment="1">
      <alignment vertical="center"/>
    </xf>
    <xf numFmtId="0" fontId="34" fillId="6" borderId="33" xfId="0" applyFont="1" applyFill="1" applyBorder="1" applyAlignment="1">
      <alignment horizontal="center" vertical="center"/>
    </xf>
    <xf numFmtId="0" fontId="34" fillId="7" borderId="32" xfId="0" applyFont="1" applyFill="1" applyBorder="1" applyAlignment="1">
      <alignment horizontal="center" vertical="center"/>
    </xf>
    <xf numFmtId="0" fontId="34" fillId="8" borderId="32" xfId="0" applyFont="1" applyFill="1" applyBorder="1" applyAlignment="1">
      <alignment horizontal="center" vertical="center"/>
    </xf>
    <xf numFmtId="0" fontId="18" fillId="2" borderId="8" xfId="0" applyFont="1" applyFill="1" applyBorder="1" applyAlignment="1" applyProtection="1">
      <alignment horizontal="center" vertical="center" wrapText="1"/>
      <protection locked="0"/>
    </xf>
    <xf numFmtId="0" fontId="13" fillId="0" borderId="36" xfId="0" applyFont="1" applyBorder="1" applyAlignment="1" applyProtection="1">
      <alignment horizontal="center" vertical="center"/>
      <protection locked="0"/>
    </xf>
    <xf numFmtId="165" fontId="13" fillId="0" borderId="36" xfId="0" applyNumberFormat="1" applyFont="1" applyBorder="1" applyAlignment="1" applyProtection="1">
      <alignment horizontal="center" vertical="center"/>
      <protection locked="0"/>
    </xf>
    <xf numFmtId="0" fontId="12" fillId="0" borderId="37" xfId="0" applyFont="1" applyBorder="1" applyAlignment="1" applyProtection="1">
      <alignment horizontal="justify" vertical="center" wrapText="1"/>
      <protection locked="0"/>
    </xf>
    <xf numFmtId="0" fontId="13" fillId="0" borderId="38" xfId="0" applyFont="1" applyBorder="1" applyAlignment="1" applyProtection="1">
      <alignment horizontal="center" vertical="center"/>
      <protection locked="0"/>
    </xf>
    <xf numFmtId="165" fontId="13" fillId="0" borderId="38" xfId="0" applyNumberFormat="1" applyFont="1" applyBorder="1" applyAlignment="1" applyProtection="1">
      <alignment horizontal="center" vertical="center"/>
      <protection locked="0"/>
    </xf>
    <xf numFmtId="0" fontId="13" fillId="5" borderId="39" xfId="0" applyFont="1" applyFill="1" applyBorder="1" applyAlignment="1" applyProtection="1">
      <alignment horizontal="justify" vertical="center"/>
    </xf>
    <xf numFmtId="0" fontId="12" fillId="0" borderId="40" xfId="0" applyFont="1" applyBorder="1" applyAlignment="1" applyProtection="1">
      <alignment vertical="center" wrapText="1"/>
      <protection locked="0"/>
    </xf>
    <xf numFmtId="164" fontId="13" fillId="0" borderId="41" xfId="0" applyNumberFormat="1" applyFont="1" applyBorder="1" applyAlignment="1" applyProtection="1">
      <alignment horizontal="center" vertical="center"/>
      <protection locked="0"/>
    </xf>
    <xf numFmtId="0" fontId="32" fillId="0" borderId="40" xfId="0" applyFont="1" applyBorder="1" applyAlignment="1" applyProtection="1">
      <alignment vertical="center" wrapText="1"/>
      <protection locked="0"/>
    </xf>
    <xf numFmtId="0" fontId="12" fillId="0" borderId="42" xfId="0" applyFont="1" applyBorder="1" applyAlignment="1" applyProtection="1">
      <alignment vertical="center" wrapText="1"/>
      <protection locked="0"/>
    </xf>
    <xf numFmtId="0" fontId="13" fillId="0" borderId="43" xfId="0" applyFont="1" applyBorder="1" applyAlignment="1" applyProtection="1">
      <alignment horizontal="center" vertical="center"/>
      <protection locked="0"/>
    </xf>
    <xf numFmtId="165" fontId="13" fillId="0" borderId="43" xfId="0" applyNumberFormat="1" applyFont="1" applyBorder="1" applyAlignment="1" applyProtection="1">
      <alignment horizontal="center" vertical="center"/>
      <protection locked="0"/>
    </xf>
    <xf numFmtId="164" fontId="13" fillId="0" borderId="44" xfId="0" applyNumberFormat="1" applyFont="1" applyBorder="1" applyAlignment="1" applyProtection="1">
      <alignment horizontal="center" vertical="center"/>
      <protection locked="0"/>
    </xf>
    <xf numFmtId="0" fontId="26" fillId="0" borderId="2" xfId="0" applyFont="1" applyBorder="1" applyProtection="1">
      <protection locked="0"/>
    </xf>
    <xf numFmtId="0" fontId="18" fillId="2" borderId="45" xfId="0" applyFont="1" applyFill="1" applyBorder="1" applyAlignment="1" applyProtection="1">
      <alignment horizontal="center" vertical="center" wrapText="1"/>
      <protection locked="0"/>
    </xf>
    <xf numFmtId="0" fontId="26" fillId="0" borderId="8" xfId="0" applyFont="1" applyBorder="1" applyAlignment="1" applyProtection="1">
      <alignment vertical="center" wrapText="1"/>
      <protection locked="0"/>
    </xf>
    <xf numFmtId="49" fontId="18" fillId="2" borderId="8" xfId="0" applyNumberFormat="1" applyFont="1" applyFill="1" applyBorder="1" applyAlignment="1" applyProtection="1">
      <alignment horizontal="center" vertical="center" wrapText="1"/>
      <protection locked="0"/>
    </xf>
    <xf numFmtId="0" fontId="26" fillId="0" borderId="8" xfId="0" applyFont="1" applyBorder="1" applyProtection="1">
      <protection locked="0"/>
    </xf>
    <xf numFmtId="0" fontId="18" fillId="2" borderId="34" xfId="0" applyFont="1" applyFill="1" applyBorder="1" applyAlignment="1" applyProtection="1">
      <alignment horizontal="center" vertical="center" wrapText="1"/>
      <protection locked="0"/>
    </xf>
    <xf numFmtId="0" fontId="7" fillId="3" borderId="11" xfId="0" applyFont="1" applyFill="1" applyBorder="1" applyAlignment="1" applyProtection="1">
      <alignment vertical="center" wrapText="1"/>
      <protection locked="0"/>
    </xf>
    <xf numFmtId="0" fontId="8" fillId="0" borderId="12" xfId="0" applyFont="1" applyBorder="1" applyAlignment="1" applyProtection="1">
      <alignment horizontal="center" vertical="center" wrapText="1"/>
      <protection locked="0"/>
    </xf>
    <xf numFmtId="165" fontId="8" fillId="3" borderId="12" xfId="0" applyNumberFormat="1" applyFont="1" applyFill="1" applyBorder="1" applyAlignment="1" applyProtection="1">
      <alignment horizontal="center" vertical="center" wrapText="1"/>
    </xf>
    <xf numFmtId="164" fontId="8" fillId="3" borderId="12" xfId="0" applyNumberFormat="1" applyFont="1" applyFill="1" applyBorder="1" applyAlignment="1" applyProtection="1">
      <alignment horizontal="center" vertical="center" wrapText="1"/>
    </xf>
    <xf numFmtId="0" fontId="1" fillId="0" borderId="12" xfId="0" applyFont="1" applyBorder="1" applyAlignment="1" applyProtection="1">
      <alignment vertical="center" wrapText="1"/>
      <protection locked="0"/>
    </xf>
    <xf numFmtId="0" fontId="8" fillId="3" borderId="12" xfId="0" applyFont="1" applyFill="1" applyBorder="1" applyAlignment="1" applyProtection="1">
      <alignment horizontal="center" vertical="center" wrapText="1"/>
      <protection locked="0"/>
    </xf>
    <xf numFmtId="0" fontId="0" fillId="0" borderId="12" xfId="0" applyBorder="1" applyProtection="1">
      <protection locked="0"/>
    </xf>
    <xf numFmtId="164" fontId="8" fillId="3" borderId="13" xfId="0" applyNumberFormat="1" applyFont="1" applyFill="1" applyBorder="1" applyAlignment="1" applyProtection="1">
      <alignment horizontal="center" vertical="center" wrapText="1"/>
    </xf>
    <xf numFmtId="0" fontId="8" fillId="0" borderId="11" xfId="0" applyFont="1" applyBorder="1" applyAlignment="1" applyProtection="1">
      <alignment horizontal="center" vertical="center" wrapText="1"/>
      <protection locked="0"/>
    </xf>
    <xf numFmtId="164" fontId="8" fillId="3" borderId="12" xfId="0" applyNumberFormat="1" applyFont="1" applyFill="1" applyBorder="1" applyAlignment="1" applyProtection="1">
      <alignment horizontal="center" vertical="center" wrapText="1"/>
      <protection locked="0"/>
    </xf>
    <xf numFmtId="164" fontId="8" fillId="3" borderId="13" xfId="0" applyNumberFormat="1" applyFont="1" applyFill="1" applyBorder="1" applyAlignment="1" applyProtection="1">
      <alignment horizontal="center" vertical="center" wrapText="1"/>
      <protection locked="0"/>
    </xf>
    <xf numFmtId="0" fontId="7" fillId="4" borderId="11" xfId="0" applyFont="1" applyFill="1" applyBorder="1" applyAlignment="1" applyProtection="1">
      <alignment horizontal="left" vertical="center" wrapText="1" indent="1"/>
      <protection locked="0"/>
    </xf>
    <xf numFmtId="0" fontId="10" fillId="0" borderId="11" xfId="0" applyFont="1" applyBorder="1" applyAlignment="1" applyProtection="1">
      <alignment horizontal="left" vertical="center" wrapText="1" indent="1"/>
      <protection locked="0"/>
    </xf>
    <xf numFmtId="165" fontId="11" fillId="4" borderId="12" xfId="0" applyNumberFormat="1" applyFont="1" applyFill="1" applyBorder="1" applyAlignment="1" applyProtection="1">
      <alignment horizontal="center" vertical="center" wrapText="1"/>
      <protection locked="0"/>
    </xf>
    <xf numFmtId="0" fontId="7" fillId="0" borderId="11" xfId="0" applyFont="1" applyBorder="1" applyAlignment="1" applyProtection="1">
      <alignment horizontal="left" vertical="center" wrapText="1" indent="1"/>
      <protection locked="0"/>
    </xf>
    <xf numFmtId="0" fontId="7" fillId="0" borderId="12" xfId="0" applyFont="1" applyBorder="1" applyAlignment="1" applyProtection="1">
      <alignment horizontal="left" vertical="center" wrapText="1" indent="1"/>
      <protection locked="0"/>
    </xf>
    <xf numFmtId="164" fontId="8" fillId="3" borderId="6" xfId="0" applyNumberFormat="1" applyFont="1" applyFill="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2" borderId="8" xfId="0" applyFont="1" applyFill="1" applyBorder="1" applyAlignment="1" applyProtection="1">
      <alignment horizontal="center" vertical="center" wrapText="1"/>
      <protection locked="0"/>
    </xf>
    <xf numFmtId="0" fontId="25" fillId="0" borderId="8" xfId="0" applyFont="1" applyBorder="1" applyAlignment="1" applyProtection="1">
      <alignment vertical="center" wrapText="1"/>
      <protection locked="0"/>
    </xf>
    <xf numFmtId="0" fontId="23" fillId="2" borderId="34" xfId="0" applyFont="1" applyFill="1" applyBorder="1" applyAlignment="1" applyProtection="1">
      <alignment horizontal="center" vertical="center" wrapText="1"/>
      <protection locked="0"/>
    </xf>
    <xf numFmtId="0" fontId="7" fillId="3" borderId="11" xfId="0" applyFont="1" applyFill="1" applyBorder="1" applyAlignment="1" applyProtection="1">
      <alignment vertical="center" wrapText="1"/>
    </xf>
    <xf numFmtId="0" fontId="8" fillId="0" borderId="12" xfId="0" applyFont="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protection locked="0"/>
    </xf>
    <xf numFmtId="3" fontId="8" fillId="3" borderId="13" xfId="0" applyNumberFormat="1"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vertical="center" wrapText="1" indent="1"/>
      <protection locked="0"/>
    </xf>
    <xf numFmtId="0" fontId="11" fillId="0" borderId="0" xfId="0" applyFont="1" applyFill="1" applyBorder="1" applyAlignment="1" applyProtection="1">
      <alignment horizontal="center" vertical="center" wrapText="1"/>
      <protection locked="0"/>
    </xf>
    <xf numFmtId="3" fontId="8" fillId="3" borderId="0" xfId="0" applyNumberFormat="1" applyFont="1" applyFill="1" applyBorder="1" applyAlignment="1" applyProtection="1">
      <alignment horizontal="center" vertical="center" wrapText="1"/>
      <protection locked="0"/>
    </xf>
    <xf numFmtId="3" fontId="8" fillId="3" borderId="6" xfId="0" applyNumberFormat="1" applyFont="1" applyFill="1" applyBorder="1" applyAlignment="1" applyProtection="1">
      <alignment horizontal="center" vertical="center" wrapText="1"/>
      <protection locked="0"/>
    </xf>
    <xf numFmtId="165" fontId="9" fillId="4" borderId="8" xfId="0" applyNumberFormat="1" applyFont="1" applyFill="1" applyBorder="1" applyAlignment="1" applyProtection="1">
      <alignment horizontal="center" vertical="center" wrapText="1"/>
    </xf>
    <xf numFmtId="165" fontId="9" fillId="4" borderId="34" xfId="0" applyNumberFormat="1" applyFont="1" applyFill="1" applyBorder="1" applyAlignment="1" applyProtection="1">
      <alignment horizontal="center" vertical="center" wrapText="1"/>
    </xf>
    <xf numFmtId="0" fontId="4" fillId="0" borderId="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6" fillId="2" borderId="34" xfId="0" applyFont="1" applyFill="1" applyBorder="1" applyAlignment="1" applyProtection="1">
      <alignment horizontal="center" vertical="center" wrapText="1"/>
      <protection locked="0"/>
    </xf>
    <xf numFmtId="164" fontId="7" fillId="3" borderId="2" xfId="0" applyNumberFormat="1" applyFont="1" applyFill="1" applyBorder="1" applyAlignment="1" applyProtection="1">
      <alignment horizontal="center" vertical="center" wrapText="1"/>
    </xf>
    <xf numFmtId="164" fontId="7" fillId="3" borderId="8" xfId="0" applyNumberFormat="1" applyFont="1" applyFill="1" applyBorder="1" applyAlignment="1" applyProtection="1">
      <alignment horizontal="center" vertical="center" wrapText="1"/>
    </xf>
    <xf numFmtId="165" fontId="9" fillId="4" borderId="12" xfId="0" applyNumberFormat="1" applyFont="1" applyFill="1" applyBorder="1" applyAlignment="1" applyProtection="1">
      <alignment horizontal="center" vertical="center" wrapText="1"/>
    </xf>
    <xf numFmtId="0" fontId="20" fillId="0" borderId="12" xfId="0" applyFont="1" applyBorder="1" applyAlignment="1" applyProtection="1">
      <alignment vertical="center" wrapText="1"/>
      <protection locked="0"/>
    </xf>
    <xf numFmtId="164" fontId="7" fillId="3" borderId="12" xfId="0" applyNumberFormat="1" applyFont="1" applyFill="1" applyBorder="1" applyAlignment="1" applyProtection="1">
      <alignment horizontal="center" vertical="center" wrapText="1"/>
    </xf>
    <xf numFmtId="164" fontId="7" fillId="3" borderId="0" xfId="0" applyNumberFormat="1" applyFont="1" applyFill="1" applyBorder="1" applyAlignment="1" applyProtection="1">
      <alignment horizontal="center" vertical="center" wrapText="1"/>
    </xf>
    <xf numFmtId="0" fontId="13" fillId="0" borderId="0" xfId="0" applyFont="1" applyBorder="1" applyAlignment="1" applyProtection="1">
      <alignment horizontal="left" vertical="center" wrapText="1" indent="2"/>
      <protection locked="0"/>
    </xf>
    <xf numFmtId="165" fontId="20" fillId="0" borderId="0" xfId="0" applyNumberFormat="1" applyFont="1" applyBorder="1" applyAlignment="1" applyProtection="1">
      <alignment horizontal="center" vertical="center" wrapText="1"/>
    </xf>
    <xf numFmtId="165" fontId="20" fillId="0" borderId="6" xfId="0" applyNumberFormat="1" applyFont="1" applyBorder="1" applyAlignment="1" applyProtection="1">
      <alignment horizontal="center" vertical="center" wrapText="1"/>
    </xf>
    <xf numFmtId="165" fontId="9" fillId="4" borderId="13" xfId="0" applyNumberFormat="1" applyFont="1" applyFill="1" applyBorder="1" applyAlignment="1" applyProtection="1">
      <alignment horizontal="center" vertical="center" wrapText="1"/>
    </xf>
    <xf numFmtId="165" fontId="20" fillId="0" borderId="0" xfId="0" applyNumberFormat="1" applyFont="1" applyBorder="1" applyAlignment="1" applyProtection="1">
      <alignment vertical="center" wrapText="1"/>
      <protection locked="0"/>
    </xf>
    <xf numFmtId="165" fontId="20" fillId="0" borderId="6" xfId="0" applyNumberFormat="1" applyFont="1" applyBorder="1" applyAlignment="1" applyProtection="1">
      <alignment vertical="center" wrapText="1"/>
      <protection locked="0"/>
    </xf>
    <xf numFmtId="165" fontId="20" fillId="0" borderId="8" xfId="0" applyNumberFormat="1" applyFont="1" applyBorder="1" applyAlignment="1" applyProtection="1">
      <alignment vertical="center" wrapText="1"/>
      <protection locked="0"/>
    </xf>
    <xf numFmtId="165" fontId="20" fillId="0" borderId="34" xfId="0" applyNumberFormat="1" applyFont="1" applyBorder="1" applyAlignment="1" applyProtection="1">
      <alignment vertical="center" wrapText="1"/>
      <protection locked="0"/>
    </xf>
    <xf numFmtId="165" fontId="7" fillId="3" borderId="12" xfId="0" applyNumberFormat="1" applyFont="1" applyFill="1" applyBorder="1" applyAlignment="1" applyProtection="1">
      <alignment horizontal="center" vertical="center" wrapText="1"/>
    </xf>
    <xf numFmtId="165" fontId="7" fillId="3" borderId="13" xfId="0" applyNumberFormat="1" applyFont="1" applyFill="1" applyBorder="1" applyAlignment="1" applyProtection="1">
      <alignment horizontal="center" vertical="center" wrapText="1"/>
    </xf>
    <xf numFmtId="0" fontId="0" fillId="0" borderId="0" xfId="0" applyAlignment="1">
      <alignment textRotation="255"/>
    </xf>
    <xf numFmtId="0" fontId="35" fillId="0" borderId="0" xfId="0" applyFont="1" applyProtection="1">
      <protection locked="0"/>
    </xf>
    <xf numFmtId="164" fontId="8" fillId="3" borderId="2" xfId="0" applyNumberFormat="1" applyFont="1" applyFill="1" applyBorder="1" applyAlignment="1" applyProtection="1">
      <alignment horizontal="center" vertical="center" wrapText="1"/>
    </xf>
    <xf numFmtId="0" fontId="12" fillId="0" borderId="1" xfId="0" applyFont="1" applyBorder="1" applyAlignment="1" applyProtection="1">
      <alignment horizontal="left" vertical="center" wrapText="1" indent="2"/>
      <protection locked="0"/>
    </xf>
    <xf numFmtId="0" fontId="10" fillId="0" borderId="2" xfId="0" applyFont="1" applyBorder="1" applyAlignment="1" applyProtection="1">
      <alignment horizontal="left" vertical="center" wrapText="1" indent="1"/>
      <protection locked="0"/>
    </xf>
    <xf numFmtId="165" fontId="31" fillId="0" borderId="2" xfId="0" applyNumberFormat="1" applyFont="1" applyBorder="1" applyAlignment="1" applyProtection="1">
      <alignment horizontal="center"/>
      <protection locked="0"/>
    </xf>
    <xf numFmtId="164" fontId="31" fillId="0" borderId="2" xfId="0" applyNumberFormat="1" applyFont="1" applyBorder="1" applyAlignment="1" applyProtection="1">
      <alignment horizontal="center"/>
      <protection locked="0"/>
    </xf>
    <xf numFmtId="0" fontId="1" fillId="0" borderId="2" xfId="0" applyFont="1" applyBorder="1" applyAlignment="1" applyProtection="1">
      <alignment vertical="center" wrapText="1"/>
      <protection locked="0"/>
    </xf>
    <xf numFmtId="165" fontId="31" fillId="0" borderId="2" xfId="0" applyNumberFormat="1" applyFont="1" applyFill="1" applyBorder="1" applyAlignment="1" applyProtection="1">
      <alignment horizontal="center"/>
      <protection locked="0"/>
    </xf>
    <xf numFmtId="0" fontId="31" fillId="0" borderId="2" xfId="0" applyFont="1" applyBorder="1" applyAlignment="1" applyProtection="1">
      <alignment horizontal="center"/>
      <protection locked="0"/>
    </xf>
    <xf numFmtId="164" fontId="8" fillId="3" borderId="3" xfId="0" applyNumberFormat="1" applyFont="1" applyFill="1" applyBorder="1" applyAlignment="1" applyProtection="1">
      <alignment horizontal="center" vertical="center" wrapText="1"/>
    </xf>
    <xf numFmtId="164" fontId="31" fillId="0" borderId="8" xfId="0" applyNumberFormat="1" applyFont="1" applyBorder="1" applyAlignment="1" applyProtection="1">
      <alignment horizontal="center"/>
      <protection locked="0"/>
    </xf>
    <xf numFmtId="164" fontId="8" fillId="3" borderId="8" xfId="0" applyNumberFormat="1" applyFont="1" applyFill="1" applyBorder="1" applyAlignment="1" applyProtection="1">
      <alignment horizontal="center" vertical="center" wrapText="1"/>
    </xf>
    <xf numFmtId="164" fontId="8" fillId="3" borderId="34" xfId="0" applyNumberFormat="1" applyFont="1" applyFill="1" applyBorder="1" applyAlignment="1" applyProtection="1">
      <alignment horizontal="center" vertical="center" wrapText="1"/>
    </xf>
    <xf numFmtId="3" fontId="8" fillId="3" borderId="2" xfId="0" applyNumberFormat="1" applyFont="1" applyFill="1" applyBorder="1" applyAlignment="1" applyProtection="1">
      <alignment horizontal="center" vertical="center" wrapText="1"/>
      <protection locked="0"/>
    </xf>
    <xf numFmtId="3" fontId="8" fillId="3" borderId="8" xfId="0" applyNumberFormat="1" applyFont="1" applyFill="1" applyBorder="1" applyAlignment="1" applyProtection="1">
      <alignment horizontal="center" vertical="center" wrapText="1"/>
      <protection locked="0"/>
    </xf>
    <xf numFmtId="0" fontId="7" fillId="4" borderId="1" xfId="0" applyFont="1" applyFill="1" applyBorder="1" applyAlignment="1" applyProtection="1">
      <alignment horizontal="left" vertical="center" wrapText="1" indent="1"/>
      <protection locked="0"/>
    </xf>
    <xf numFmtId="0" fontId="11" fillId="4" borderId="2" xfId="0" applyFont="1" applyFill="1" applyBorder="1" applyAlignment="1" applyProtection="1">
      <alignment horizontal="center" vertical="center" wrapText="1"/>
      <protection locked="0"/>
    </xf>
    <xf numFmtId="3" fontId="8" fillId="3" borderId="3" xfId="0" applyNumberFormat="1" applyFont="1" applyFill="1" applyBorder="1" applyAlignment="1" applyProtection="1">
      <alignment horizontal="center" vertical="center" wrapText="1"/>
      <protection locked="0"/>
    </xf>
    <xf numFmtId="0" fontId="10" fillId="0" borderId="8" xfId="0" applyFont="1" applyFill="1" applyBorder="1" applyAlignment="1" applyProtection="1">
      <alignment horizontal="left" vertical="center" wrapText="1" indent="1"/>
      <protection locked="0"/>
    </xf>
    <xf numFmtId="0" fontId="11" fillId="4" borderId="8" xfId="0" applyFont="1" applyFill="1" applyBorder="1" applyAlignment="1" applyProtection="1">
      <alignment horizontal="center" vertical="center" wrapText="1"/>
      <protection locked="0"/>
    </xf>
    <xf numFmtId="3" fontId="8" fillId="3" borderId="34"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indent="1"/>
      <protection locked="0"/>
    </xf>
    <xf numFmtId="0" fontId="10" fillId="0" borderId="2" xfId="0" applyFont="1" applyFill="1" applyBorder="1" applyAlignment="1" applyProtection="1">
      <alignment horizontal="left" vertical="center" wrapText="1" indent="1"/>
      <protection locked="0"/>
    </xf>
    <xf numFmtId="0" fontId="11" fillId="0" borderId="2"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left" vertical="center" wrapText="1" indent="1"/>
      <protection locked="0"/>
    </xf>
    <xf numFmtId="0" fontId="11" fillId="0" borderId="8"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left" vertical="center" wrapText="1" indent="1"/>
      <protection locked="0"/>
    </xf>
    <xf numFmtId="0" fontId="11" fillId="4" borderId="0" xfId="0" applyFont="1" applyFill="1" applyBorder="1" applyAlignment="1" applyProtection="1">
      <alignment horizontal="center" vertical="center" wrapText="1"/>
      <protection locked="0"/>
    </xf>
    <xf numFmtId="0" fontId="7" fillId="0" borderId="8" xfId="0" applyFont="1" applyBorder="1" applyAlignment="1" applyProtection="1">
      <alignment horizontal="left" vertical="center" wrapText="1" indent="1"/>
      <protection locked="0"/>
    </xf>
    <xf numFmtId="164" fontId="8" fillId="3" borderId="2" xfId="0" applyNumberFormat="1" applyFont="1" applyFill="1" applyBorder="1" applyAlignment="1" applyProtection="1">
      <alignment horizontal="center" vertical="center" wrapText="1"/>
      <protection locked="0"/>
    </xf>
    <xf numFmtId="164" fontId="8" fillId="3" borderId="8" xfId="0" applyNumberFormat="1" applyFont="1" applyFill="1" applyBorder="1" applyAlignment="1" applyProtection="1">
      <alignment horizontal="center" vertical="center" wrapText="1"/>
      <protection locked="0"/>
    </xf>
    <xf numFmtId="0" fontId="18" fillId="2" borderId="0" xfId="0"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18" fillId="2" borderId="4" xfId="0"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18" fillId="2" borderId="6" xfId="0" applyFont="1" applyFill="1" applyBorder="1" applyAlignment="1" applyProtection="1">
      <alignment horizontal="center" vertical="center" wrapText="1"/>
      <protection locked="0"/>
    </xf>
    <xf numFmtId="0" fontId="18" fillId="2" borderId="7" xfId="0" applyFont="1" applyFill="1" applyBorder="1" applyAlignment="1" applyProtection="1">
      <alignment horizontal="center" vertical="center" wrapText="1"/>
      <protection locked="0"/>
    </xf>
    <xf numFmtId="0" fontId="18" fillId="2" borderId="8" xfId="0" applyFont="1" applyFill="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2" fontId="21" fillId="0" borderId="16" xfId="0" applyNumberFormat="1" applyFont="1" applyBorder="1" applyAlignment="1" applyProtection="1">
      <alignment horizontal="center" vertical="center" wrapText="1"/>
      <protection locked="0"/>
    </xf>
    <xf numFmtId="2" fontId="9" fillId="0" borderId="16" xfId="0" applyNumberFormat="1" applyFont="1" applyBorder="1" applyAlignment="1" applyProtection="1">
      <alignment horizontal="center" vertical="center" wrapText="1"/>
      <protection locked="0"/>
    </xf>
    <xf numFmtId="167" fontId="9" fillId="0" borderId="16" xfId="0" applyNumberFormat="1" applyFont="1" applyBorder="1" applyAlignment="1" applyProtection="1">
      <alignment horizontal="center" vertical="center" wrapText="1"/>
      <protection locked="0"/>
    </xf>
    <xf numFmtId="10" fontId="13" fillId="0" borderId="41" xfId="0" applyNumberFormat="1" applyFont="1" applyBorder="1" applyAlignment="1" applyProtection="1">
      <alignment horizontal="center" vertical="center"/>
      <protection locked="0"/>
    </xf>
    <xf numFmtId="0" fontId="9" fillId="0" borderId="17" xfId="0" applyFont="1" applyBorder="1" applyAlignment="1" applyProtection="1">
      <alignment vertical="center" wrapText="1"/>
      <protection locked="0"/>
    </xf>
    <xf numFmtId="165" fontId="20" fillId="0" borderId="0" xfId="0" applyNumberFormat="1" applyFont="1" applyBorder="1" applyAlignment="1" applyProtection="1">
      <alignment horizontal="center" vertical="center" wrapText="1"/>
      <protection locked="0"/>
    </xf>
    <xf numFmtId="165" fontId="20" fillId="0" borderId="8" xfId="0" applyNumberFormat="1" applyFont="1" applyBorder="1" applyAlignment="1" applyProtection="1">
      <alignment horizontal="center" vertical="center" wrapText="1"/>
      <protection locked="0"/>
    </xf>
    <xf numFmtId="0" fontId="31" fillId="0" borderId="0" xfId="0" applyFont="1" applyAlignment="1" applyProtection="1">
      <alignment wrapText="1"/>
      <protection locked="0"/>
    </xf>
    <xf numFmtId="0" fontId="30" fillId="0" borderId="11" xfId="0" applyFont="1" applyBorder="1" applyAlignment="1" applyProtection="1">
      <alignment horizontal="center" vertical="center" wrapText="1"/>
      <protection locked="0"/>
    </xf>
    <xf numFmtId="0" fontId="30" fillId="0" borderId="12" xfId="0" applyFont="1" applyBorder="1" applyAlignment="1" applyProtection="1">
      <alignment horizontal="center" vertical="center" wrapText="1"/>
      <protection locked="0"/>
    </xf>
    <xf numFmtId="0" fontId="30" fillId="0" borderId="13" xfId="0" applyFont="1" applyBorder="1" applyAlignment="1" applyProtection="1">
      <alignment horizontal="center" vertical="center" wrapText="1"/>
      <protection locked="0"/>
    </xf>
    <xf numFmtId="0" fontId="12" fillId="0" borderId="1" xfId="0" applyFont="1" applyBorder="1" applyAlignment="1" applyProtection="1">
      <alignment horizontal="left" vertical="center" wrapText="1"/>
      <protection locked="0"/>
    </xf>
    <xf numFmtId="0" fontId="12" fillId="0" borderId="2"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5" fillId="2" borderId="0"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18" fillId="2" borderId="0" xfId="0" applyFont="1" applyFill="1" applyBorder="1" applyAlignment="1" applyProtection="1">
      <alignment horizontal="center" vertical="center"/>
      <protection locked="0"/>
    </xf>
    <xf numFmtId="0" fontId="18" fillId="2" borderId="6"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48" xfId="0" applyFont="1" applyFill="1" applyBorder="1" applyAlignment="1" applyProtection="1">
      <alignment horizontal="center" vertical="center" wrapText="1"/>
      <protection locked="0"/>
    </xf>
    <xf numFmtId="0" fontId="12" fillId="0" borderId="4" xfId="0" applyFont="1" applyBorder="1" applyAlignment="1" applyProtection="1">
      <alignment horizontal="left" vertical="center" wrapText="1"/>
      <protection locked="0"/>
    </xf>
    <xf numFmtId="0" fontId="18" fillId="2" borderId="10"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34" xfId="0" applyFont="1" applyFill="1" applyBorder="1" applyAlignment="1" applyProtection="1">
      <alignment horizontal="center" vertical="center" wrapText="1"/>
      <protection locked="0"/>
    </xf>
    <xf numFmtId="0" fontId="18" fillId="2" borderId="9" xfId="0" applyFont="1" applyFill="1" applyBorder="1" applyAlignment="1" applyProtection="1">
      <alignment horizontal="center" vertical="center" wrapText="1"/>
      <protection locked="0"/>
    </xf>
    <xf numFmtId="0" fontId="18" fillId="2" borderId="0" xfId="0" applyFont="1" applyFill="1" applyBorder="1" applyAlignment="1" applyProtection="1">
      <alignment horizontal="center" vertical="center" wrapText="1"/>
      <protection locked="0"/>
    </xf>
    <xf numFmtId="0" fontId="18" fillId="2" borderId="8" xfId="0" applyFont="1" applyFill="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22" fillId="0" borderId="0" xfId="0" applyFont="1" applyBorder="1" applyAlignment="1" applyProtection="1">
      <alignment vertical="center" wrapText="1"/>
      <protection locked="0"/>
    </xf>
    <xf numFmtId="0" fontId="22" fillId="0" borderId="8" xfId="0" applyFont="1" applyBorder="1" applyAlignment="1" applyProtection="1">
      <alignment vertical="center" wrapText="1"/>
      <protection locked="0"/>
    </xf>
    <xf numFmtId="0" fontId="18" fillId="0" borderId="2" xfId="0" applyFont="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left" vertical="center" wrapText="1"/>
      <protection locked="0"/>
    </xf>
    <xf numFmtId="0" fontId="12" fillId="0" borderId="2" xfId="0" applyFont="1" applyFill="1" applyBorder="1" applyAlignment="1" applyProtection="1">
      <alignment horizontal="left" vertical="center" wrapText="1"/>
      <protection locked="0"/>
    </xf>
    <xf numFmtId="0" fontId="23" fillId="2" borderId="19" xfId="0" applyFont="1" applyFill="1" applyBorder="1" applyAlignment="1" applyProtection="1">
      <alignment horizontal="center" vertical="center" wrapText="1"/>
      <protection locked="0"/>
    </xf>
    <xf numFmtId="0" fontId="23" fillId="2" borderId="46" xfId="0" applyFont="1" applyFill="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2" xfId="0" applyFont="1" applyBorder="1" applyAlignment="1" applyProtection="1">
      <alignment horizontal="center" vertical="center" wrapText="1"/>
      <protection locked="0"/>
    </xf>
    <xf numFmtId="0" fontId="23" fillId="2" borderId="1" xfId="0" applyFont="1" applyFill="1" applyBorder="1" applyAlignment="1" applyProtection="1">
      <alignment horizontal="center" vertical="center" wrapText="1"/>
      <protection locked="0"/>
    </xf>
    <xf numFmtId="0" fontId="23" fillId="2" borderId="4" xfId="0" applyFont="1" applyFill="1" applyBorder="1" applyAlignment="1" applyProtection="1">
      <alignment horizontal="center" vertical="center" wrapText="1"/>
      <protection locked="0"/>
    </xf>
    <xf numFmtId="0" fontId="23" fillId="2" borderId="7" xfId="0" applyFont="1" applyFill="1" applyBorder="1" applyAlignment="1" applyProtection="1">
      <alignment horizontal="center" vertical="center" wrapText="1"/>
      <protection locked="0"/>
    </xf>
    <xf numFmtId="0" fontId="23" fillId="0" borderId="2"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2" borderId="2" xfId="0" applyFont="1" applyFill="1" applyBorder="1" applyAlignment="1" applyProtection="1">
      <alignment horizontal="center" vertical="center" wrapText="1"/>
      <protection locked="0"/>
    </xf>
    <xf numFmtId="0" fontId="23" fillId="2" borderId="18" xfId="0" applyFont="1" applyFill="1" applyBorder="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xf numFmtId="0" fontId="23" fillId="2" borderId="3" xfId="0" applyFont="1" applyFill="1" applyBorder="1" applyAlignment="1" applyProtection="1">
      <alignment horizontal="center" vertical="center" wrapText="1"/>
      <protection locked="0"/>
    </xf>
    <xf numFmtId="0" fontId="23" fillId="2" borderId="47" xfId="0" applyFont="1" applyFill="1" applyBorder="1" applyAlignment="1" applyProtection="1">
      <alignment horizontal="center" vertical="center" wrapText="1"/>
      <protection locked="0"/>
    </xf>
    <xf numFmtId="0" fontId="29" fillId="0" borderId="1" xfId="0" applyFont="1" applyBorder="1" applyAlignment="1" applyProtection="1">
      <alignment horizontal="center" vertical="center" wrapText="1"/>
      <protection locked="0"/>
    </xf>
    <xf numFmtId="0" fontId="29" fillId="0" borderId="2" xfId="0" applyFont="1" applyBorder="1" applyAlignment="1" applyProtection="1">
      <alignment horizontal="center" vertical="center" wrapText="1"/>
      <protection locked="0"/>
    </xf>
    <xf numFmtId="0" fontId="29" fillId="0" borderId="3" xfId="0" applyFont="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protection locked="0"/>
    </xf>
    <xf numFmtId="0" fontId="18" fillId="2" borderId="4"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18" fillId="2" borderId="2" xfId="0" applyFont="1" applyFill="1" applyBorder="1" applyAlignment="1" applyProtection="1">
      <alignment horizontal="center" vertical="center" wrapText="1"/>
      <protection locked="0"/>
    </xf>
    <xf numFmtId="0" fontId="18" fillId="2" borderId="3" xfId="0" applyFont="1" applyFill="1" applyBorder="1" applyAlignment="1" applyProtection="1">
      <alignment horizontal="center" vertical="center" wrapText="1"/>
      <protection locked="0"/>
    </xf>
    <xf numFmtId="0" fontId="18" fillId="2" borderId="6"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18" fillId="2" borderId="7" xfId="0" applyFont="1" applyFill="1" applyBorder="1" applyAlignment="1" applyProtection="1">
      <alignment horizontal="center" vertical="center" wrapText="1"/>
      <protection locked="0"/>
    </xf>
    <xf numFmtId="0" fontId="12" fillId="0" borderId="4" xfId="0" applyFont="1" applyFill="1" applyBorder="1" applyAlignment="1" applyProtection="1">
      <alignment vertical="center" wrapText="1"/>
      <protection locked="0"/>
    </xf>
    <xf numFmtId="0" fontId="12" fillId="0" borderId="0" xfId="0" applyFont="1" applyFill="1" applyBorder="1" applyAlignment="1" applyProtection="1">
      <alignment vertical="center" wrapText="1"/>
      <protection locked="0"/>
    </xf>
    <xf numFmtId="0" fontId="33" fillId="0" borderId="24" xfId="0" applyFont="1" applyBorder="1" applyAlignment="1" applyProtection="1">
      <alignment horizontal="center" vertical="center" wrapText="1"/>
      <protection locked="0"/>
    </xf>
    <xf numFmtId="0" fontId="33" fillId="0" borderId="25" xfId="0" applyFont="1" applyBorder="1" applyAlignment="1" applyProtection="1">
      <alignment horizontal="center" vertical="center" wrapText="1"/>
      <protection locked="0"/>
    </xf>
    <xf numFmtId="0" fontId="33" fillId="0" borderId="26" xfId="0" applyFont="1" applyBorder="1" applyAlignment="1" applyProtection="1">
      <alignment horizontal="center" vertical="center" wrapText="1"/>
      <protection locked="0"/>
    </xf>
    <xf numFmtId="0" fontId="18" fillId="2" borderId="35" xfId="0" applyFont="1" applyFill="1" applyBorder="1" applyAlignment="1" applyProtection="1">
      <alignment horizontal="center" vertical="center" wrapText="1"/>
      <protection locked="0"/>
    </xf>
    <xf numFmtId="0" fontId="12" fillId="0" borderId="31" xfId="0" applyFont="1" applyFill="1" applyBorder="1" applyAlignment="1" applyProtection="1">
      <alignment horizontal="left" vertical="center" wrapText="1"/>
      <protection locked="0"/>
    </xf>
    <xf numFmtId="0" fontId="12" fillId="0" borderId="25"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34" xfId="0" applyFont="1" applyFill="1" applyBorder="1" applyAlignment="1" applyProtection="1">
      <alignment horizontal="center" vertical="center" wrapText="1"/>
      <protection locked="0"/>
    </xf>
    <xf numFmtId="0" fontId="27" fillId="0" borderId="1" xfId="0" applyFont="1" applyFill="1" applyBorder="1" applyAlignment="1" applyProtection="1">
      <alignment vertical="center" wrapText="1"/>
      <protection locked="0"/>
    </xf>
    <xf numFmtId="0" fontId="27" fillId="0" borderId="2" xfId="0" applyFont="1" applyFill="1" applyBorder="1" applyAlignment="1" applyProtection="1">
      <alignment vertical="center" wrapText="1"/>
      <protection locked="0"/>
    </xf>
    <xf numFmtId="0" fontId="31" fillId="0" borderId="0" xfId="0" applyFont="1" applyAlignment="1" applyProtection="1">
      <alignment horizontal="justify" wrapText="1"/>
      <protection locked="0"/>
    </xf>
  </cellXfs>
  <cellStyles count="1">
    <cellStyle name="Normal" xfId="0" builtinId="0"/>
  </cellStyles>
  <dxfs count="0"/>
  <tableStyles count="0" defaultTableStyle="TableStyleMedium2" defaultPivotStyle="PivotStyleLight16"/>
  <colors>
    <mruColors>
      <color rgb="FFFFD579"/>
      <color rgb="FF929000"/>
      <color rgb="FF941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142875</xdr:colOff>
      <xdr:row>4</xdr:row>
      <xdr:rowOff>38100</xdr:rowOff>
    </xdr:from>
    <xdr:to>
      <xdr:col>5</xdr:col>
      <xdr:colOff>495300</xdr:colOff>
      <xdr:row>7</xdr:row>
      <xdr:rowOff>139700</xdr:rowOff>
    </xdr:to>
    <xdr:sp macro="" textlink="">
      <xdr:nvSpPr>
        <xdr:cNvPr id="2" name="Rectángulo 1">
          <a:extLst>
            <a:ext uri="{FF2B5EF4-FFF2-40B4-BE49-F238E27FC236}">
              <a16:creationId xmlns:a16="http://schemas.microsoft.com/office/drawing/2014/main" id="{70440DFB-BEB7-459B-B0EA-F13D89CA85AD}"/>
            </a:ext>
            <a:ext uri="{C183D7F6-B498-43B3-948B-1728B52AA6E4}">
              <adec:decorative xmlns="" xmlns:adec="http://schemas.microsoft.com/office/drawing/2017/decorative" val="1"/>
            </a:ext>
          </a:extLst>
        </xdr:cNvPr>
        <xdr:cNvSpPr/>
      </xdr:nvSpPr>
      <xdr:spPr>
        <a:xfrm>
          <a:off x="7635875" y="1193800"/>
          <a:ext cx="2828925" cy="673100"/>
        </a:xfrm>
        <a:prstGeom prst="rect">
          <a:avLst/>
        </a:prstGeom>
        <a:solidFill>
          <a:srgbClr val="92D050"/>
        </a:solidFill>
        <a:ln>
          <a:solidFill>
            <a:schemeClr val="accent1">
              <a:shade val="50000"/>
              <a:alpha val="98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100" b="1"/>
            <a:t>                               </a:t>
          </a:r>
        </a:p>
        <a:p>
          <a:pPr algn="l"/>
          <a:r>
            <a:rPr lang="es-ES" sz="1100" b="1"/>
            <a:t>                         </a:t>
          </a:r>
          <a:r>
            <a:rPr lang="es-ES" sz="1100" b="1">
              <a:solidFill>
                <a:schemeClr val="tx1"/>
              </a:solidFill>
            </a:rPr>
            <a:t>Seleccionar de la lista </a:t>
          </a:r>
        </a:p>
      </xdr:txBody>
    </xdr:sp>
    <xdr:clientData/>
  </xdr:twoCellAnchor>
  <xdr:twoCellAnchor>
    <xdr:from>
      <xdr:col>2</xdr:col>
      <xdr:colOff>238125</xdr:colOff>
      <xdr:row>2</xdr:row>
      <xdr:rowOff>228600</xdr:rowOff>
    </xdr:from>
    <xdr:to>
      <xdr:col>3</xdr:col>
      <xdr:colOff>638175</xdr:colOff>
      <xdr:row>3</xdr:row>
      <xdr:rowOff>104775</xdr:rowOff>
    </xdr:to>
    <xdr:cxnSp macro="">
      <xdr:nvCxnSpPr>
        <xdr:cNvPr id="4" name="Conector recto de flecha 3">
          <a:extLst>
            <a:ext uri="{FF2B5EF4-FFF2-40B4-BE49-F238E27FC236}">
              <a16:creationId xmlns:a16="http://schemas.microsoft.com/office/drawing/2014/main" id="{68ED4230-0381-4C06-86FD-7C3117E02AB7}"/>
            </a:ext>
          </a:extLst>
        </xdr:cNvPr>
        <xdr:cNvCxnSpPr/>
      </xdr:nvCxnSpPr>
      <xdr:spPr>
        <a:xfrm flipH="1" flipV="1">
          <a:off x="6800850" y="809625"/>
          <a:ext cx="1162050" cy="2571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K290"/>
  <sheetViews>
    <sheetView tabSelected="1" workbookViewId="0"/>
  </sheetViews>
  <sheetFormatPr baseColWidth="10" defaultRowHeight="15"/>
  <cols>
    <col min="1" max="1" width="37.7109375" customWidth="1"/>
    <col min="2" max="2" width="60.7109375" customWidth="1"/>
    <col min="9" max="9" width="0" style="73" hidden="1" customWidth="1"/>
    <col min="10" max="10" width="114.28515625" style="73" hidden="1" customWidth="1"/>
    <col min="11" max="11" width="11.42578125" style="73"/>
  </cols>
  <sheetData>
    <row r="1" spans="1:10" ht="15.75" thickBot="1"/>
    <row r="2" spans="1:10" ht="30" customHeight="1" thickBot="1">
      <c r="A2" s="74"/>
      <c r="B2" s="75" t="s">
        <v>460</v>
      </c>
    </row>
    <row r="3" spans="1:10" ht="30" customHeight="1" thickBot="1">
      <c r="A3" s="76" t="s">
        <v>459</v>
      </c>
      <c r="B3" s="77" t="s">
        <v>423</v>
      </c>
      <c r="J3" s="73" t="s">
        <v>458</v>
      </c>
    </row>
    <row r="4" spans="1:10">
      <c r="J4" s="73" t="s">
        <v>172</v>
      </c>
    </row>
    <row r="5" spans="1:10">
      <c r="J5" s="73" t="s">
        <v>173</v>
      </c>
    </row>
    <row r="6" spans="1:10">
      <c r="J6" s="73" t="s">
        <v>174</v>
      </c>
    </row>
    <row r="7" spans="1:10">
      <c r="J7" s="73" t="s">
        <v>175</v>
      </c>
    </row>
    <row r="8" spans="1:10">
      <c r="J8" s="73" t="s">
        <v>176</v>
      </c>
    </row>
    <row r="9" spans="1:10">
      <c r="J9" s="73" t="s">
        <v>177</v>
      </c>
    </row>
    <row r="10" spans="1:10">
      <c r="J10" s="73" t="s">
        <v>178</v>
      </c>
    </row>
    <row r="11" spans="1:10">
      <c r="J11" s="73" t="s">
        <v>179</v>
      </c>
    </row>
    <row r="12" spans="1:10">
      <c r="J12" s="73" t="s">
        <v>180</v>
      </c>
    </row>
    <row r="13" spans="1:10">
      <c r="J13" s="73" t="s">
        <v>181</v>
      </c>
    </row>
    <row r="14" spans="1:10">
      <c r="J14" s="73" t="s">
        <v>182</v>
      </c>
    </row>
    <row r="15" spans="1:10">
      <c r="J15" s="73" t="s">
        <v>183</v>
      </c>
    </row>
    <row r="16" spans="1:10">
      <c r="J16" s="73" t="s">
        <v>184</v>
      </c>
    </row>
    <row r="17" spans="5:10">
      <c r="E17" s="151"/>
      <c r="J17" s="73" t="s">
        <v>185</v>
      </c>
    </row>
    <row r="18" spans="5:10">
      <c r="J18" s="73" t="s">
        <v>186</v>
      </c>
    </row>
    <row r="19" spans="5:10">
      <c r="J19" s="73" t="s">
        <v>187</v>
      </c>
    </row>
    <row r="20" spans="5:10">
      <c r="J20" s="73" t="s">
        <v>188</v>
      </c>
    </row>
    <row r="21" spans="5:10">
      <c r="J21" s="73" t="s">
        <v>189</v>
      </c>
    </row>
    <row r="22" spans="5:10">
      <c r="J22" s="73" t="s">
        <v>190</v>
      </c>
    </row>
    <row r="23" spans="5:10">
      <c r="J23" s="73" t="s">
        <v>191</v>
      </c>
    </row>
    <row r="24" spans="5:10">
      <c r="J24" s="73" t="s">
        <v>192</v>
      </c>
    </row>
    <row r="25" spans="5:10">
      <c r="J25" s="73" t="s">
        <v>193</v>
      </c>
    </row>
    <row r="26" spans="5:10">
      <c r="J26" s="73" t="s">
        <v>194</v>
      </c>
    </row>
    <row r="27" spans="5:10">
      <c r="J27" s="73" t="s">
        <v>195</v>
      </c>
    </row>
    <row r="28" spans="5:10">
      <c r="J28" s="73" t="s">
        <v>196</v>
      </c>
    </row>
    <row r="29" spans="5:10">
      <c r="J29" s="73" t="s">
        <v>197</v>
      </c>
    </row>
    <row r="30" spans="5:10">
      <c r="J30" s="73" t="s">
        <v>198</v>
      </c>
    </row>
    <row r="31" spans="5:10">
      <c r="J31" s="73" t="s">
        <v>199</v>
      </c>
    </row>
    <row r="32" spans="5:10">
      <c r="J32" s="73" t="s">
        <v>200</v>
      </c>
    </row>
    <row r="33" spans="10:10">
      <c r="J33" s="73" t="s">
        <v>201</v>
      </c>
    </row>
    <row r="34" spans="10:10">
      <c r="J34" s="73" t="s">
        <v>202</v>
      </c>
    </row>
    <row r="35" spans="10:10">
      <c r="J35" s="73" t="s">
        <v>203</v>
      </c>
    </row>
    <row r="36" spans="10:10">
      <c r="J36" s="73" t="s">
        <v>204</v>
      </c>
    </row>
    <row r="37" spans="10:10">
      <c r="J37" s="73" t="s">
        <v>205</v>
      </c>
    </row>
    <row r="38" spans="10:10">
      <c r="J38" s="73" t="s">
        <v>206</v>
      </c>
    </row>
    <row r="39" spans="10:10">
      <c r="J39" s="73" t="s">
        <v>207</v>
      </c>
    </row>
    <row r="40" spans="10:10">
      <c r="J40" s="73" t="s">
        <v>208</v>
      </c>
    </row>
    <row r="41" spans="10:10">
      <c r="J41" s="73" t="s">
        <v>209</v>
      </c>
    </row>
    <row r="42" spans="10:10">
      <c r="J42" s="73" t="s">
        <v>210</v>
      </c>
    </row>
    <row r="43" spans="10:10">
      <c r="J43" s="73" t="s">
        <v>211</v>
      </c>
    </row>
    <row r="44" spans="10:10">
      <c r="J44" s="73" t="s">
        <v>212</v>
      </c>
    </row>
    <row r="45" spans="10:10">
      <c r="J45" s="73" t="s">
        <v>213</v>
      </c>
    </row>
    <row r="46" spans="10:10">
      <c r="J46" s="73" t="s">
        <v>214</v>
      </c>
    </row>
    <row r="47" spans="10:10">
      <c r="J47" s="73" t="s">
        <v>215</v>
      </c>
    </row>
    <row r="48" spans="10:10">
      <c r="J48" s="73" t="s">
        <v>216</v>
      </c>
    </row>
    <row r="49" spans="10:10">
      <c r="J49" s="73" t="s">
        <v>217</v>
      </c>
    </row>
    <row r="50" spans="10:10">
      <c r="J50" s="73" t="s">
        <v>218</v>
      </c>
    </row>
    <row r="51" spans="10:10">
      <c r="J51" s="73" t="s">
        <v>219</v>
      </c>
    </row>
    <row r="52" spans="10:10">
      <c r="J52" s="73" t="s">
        <v>220</v>
      </c>
    </row>
    <row r="53" spans="10:10">
      <c r="J53" s="73" t="s">
        <v>221</v>
      </c>
    </row>
    <row r="54" spans="10:10">
      <c r="J54" s="73" t="s">
        <v>222</v>
      </c>
    </row>
    <row r="55" spans="10:10">
      <c r="J55" s="73" t="s">
        <v>223</v>
      </c>
    </row>
    <row r="56" spans="10:10">
      <c r="J56" s="73" t="s">
        <v>224</v>
      </c>
    </row>
    <row r="57" spans="10:10">
      <c r="J57" s="73" t="s">
        <v>225</v>
      </c>
    </row>
    <row r="58" spans="10:10">
      <c r="J58" s="73" t="s">
        <v>226</v>
      </c>
    </row>
    <row r="59" spans="10:10">
      <c r="J59" s="73" t="s">
        <v>227</v>
      </c>
    </row>
    <row r="60" spans="10:10">
      <c r="J60" s="73" t="s">
        <v>228</v>
      </c>
    </row>
    <row r="61" spans="10:10">
      <c r="J61" s="73" t="s">
        <v>229</v>
      </c>
    </row>
    <row r="62" spans="10:10">
      <c r="J62" s="73" t="s">
        <v>230</v>
      </c>
    </row>
    <row r="63" spans="10:10">
      <c r="J63" s="73" t="s">
        <v>231</v>
      </c>
    </row>
    <row r="64" spans="10:10">
      <c r="J64" s="73" t="s">
        <v>232</v>
      </c>
    </row>
    <row r="65" spans="10:10">
      <c r="J65" s="73" t="s">
        <v>233</v>
      </c>
    </row>
    <row r="66" spans="10:10">
      <c r="J66" s="73" t="s">
        <v>234</v>
      </c>
    </row>
    <row r="67" spans="10:10">
      <c r="J67" s="73" t="s">
        <v>235</v>
      </c>
    </row>
    <row r="68" spans="10:10">
      <c r="J68" s="73" t="s">
        <v>236</v>
      </c>
    </row>
    <row r="69" spans="10:10">
      <c r="J69" s="73" t="s">
        <v>237</v>
      </c>
    </row>
    <row r="70" spans="10:10">
      <c r="J70" s="73" t="s">
        <v>238</v>
      </c>
    </row>
    <row r="71" spans="10:10">
      <c r="J71" s="73" t="s">
        <v>239</v>
      </c>
    </row>
    <row r="72" spans="10:10">
      <c r="J72" s="73" t="s">
        <v>240</v>
      </c>
    </row>
    <row r="73" spans="10:10">
      <c r="J73" s="73" t="s">
        <v>241</v>
      </c>
    </row>
    <row r="74" spans="10:10">
      <c r="J74" s="73" t="s">
        <v>242</v>
      </c>
    </row>
    <row r="75" spans="10:10">
      <c r="J75" s="73" t="s">
        <v>243</v>
      </c>
    </row>
    <row r="76" spans="10:10">
      <c r="J76" s="73" t="s">
        <v>244</v>
      </c>
    </row>
    <row r="77" spans="10:10">
      <c r="J77" s="73" t="s">
        <v>245</v>
      </c>
    </row>
    <row r="78" spans="10:10">
      <c r="J78" s="73" t="s">
        <v>246</v>
      </c>
    </row>
    <row r="79" spans="10:10">
      <c r="J79" s="73" t="s">
        <v>247</v>
      </c>
    </row>
    <row r="80" spans="10:10">
      <c r="J80" s="73" t="s">
        <v>248</v>
      </c>
    </row>
    <row r="81" spans="10:10">
      <c r="J81" s="73" t="s">
        <v>249</v>
      </c>
    </row>
    <row r="82" spans="10:10">
      <c r="J82" s="73" t="s">
        <v>250</v>
      </c>
    </row>
    <row r="83" spans="10:10">
      <c r="J83" s="73" t="s">
        <v>251</v>
      </c>
    </row>
    <row r="84" spans="10:10">
      <c r="J84" s="73" t="s">
        <v>252</v>
      </c>
    </row>
    <row r="85" spans="10:10">
      <c r="J85" s="73" t="s">
        <v>253</v>
      </c>
    </row>
    <row r="86" spans="10:10">
      <c r="J86" s="73" t="s">
        <v>254</v>
      </c>
    </row>
    <row r="87" spans="10:10">
      <c r="J87" s="73" t="s">
        <v>255</v>
      </c>
    </row>
    <row r="88" spans="10:10">
      <c r="J88" s="73" t="s">
        <v>256</v>
      </c>
    </row>
    <row r="89" spans="10:10">
      <c r="J89" s="73" t="s">
        <v>257</v>
      </c>
    </row>
    <row r="90" spans="10:10">
      <c r="J90" s="73" t="s">
        <v>258</v>
      </c>
    </row>
    <row r="91" spans="10:10">
      <c r="J91" s="73" t="s">
        <v>259</v>
      </c>
    </row>
    <row r="92" spans="10:10">
      <c r="J92" s="73" t="s">
        <v>260</v>
      </c>
    </row>
    <row r="93" spans="10:10">
      <c r="J93" s="73" t="s">
        <v>261</v>
      </c>
    </row>
    <row r="94" spans="10:10">
      <c r="J94" s="73" t="s">
        <v>262</v>
      </c>
    </row>
    <row r="95" spans="10:10">
      <c r="J95" s="73" t="s">
        <v>263</v>
      </c>
    </row>
    <row r="96" spans="10:10">
      <c r="J96" s="73" t="s">
        <v>264</v>
      </c>
    </row>
    <row r="97" spans="10:10">
      <c r="J97" s="73" t="s">
        <v>265</v>
      </c>
    </row>
    <row r="98" spans="10:10">
      <c r="J98" s="73" t="s">
        <v>266</v>
      </c>
    </row>
    <row r="99" spans="10:10">
      <c r="J99" s="73" t="s">
        <v>267</v>
      </c>
    </row>
    <row r="100" spans="10:10">
      <c r="J100" s="73" t="s">
        <v>268</v>
      </c>
    </row>
    <row r="101" spans="10:10">
      <c r="J101" s="73" t="s">
        <v>269</v>
      </c>
    </row>
    <row r="102" spans="10:10">
      <c r="J102" s="73" t="s">
        <v>270</v>
      </c>
    </row>
    <row r="103" spans="10:10">
      <c r="J103" s="73" t="s">
        <v>271</v>
      </c>
    </row>
    <row r="104" spans="10:10">
      <c r="J104" s="73" t="s">
        <v>272</v>
      </c>
    </row>
    <row r="105" spans="10:10">
      <c r="J105" s="73" t="s">
        <v>273</v>
      </c>
    </row>
    <row r="106" spans="10:10">
      <c r="J106" s="73" t="s">
        <v>274</v>
      </c>
    </row>
    <row r="107" spans="10:10">
      <c r="J107" s="73" t="s">
        <v>275</v>
      </c>
    </row>
    <row r="108" spans="10:10">
      <c r="J108" s="73" t="s">
        <v>276</v>
      </c>
    </row>
    <row r="109" spans="10:10">
      <c r="J109" s="73" t="s">
        <v>277</v>
      </c>
    </row>
    <row r="110" spans="10:10">
      <c r="J110" s="73" t="s">
        <v>278</v>
      </c>
    </row>
    <row r="111" spans="10:10">
      <c r="J111" s="73" t="s">
        <v>279</v>
      </c>
    </row>
    <row r="112" spans="10:10">
      <c r="J112" s="73" t="s">
        <v>280</v>
      </c>
    </row>
    <row r="113" spans="10:10">
      <c r="J113" s="73" t="s">
        <v>281</v>
      </c>
    </row>
    <row r="114" spans="10:10">
      <c r="J114" s="73" t="s">
        <v>282</v>
      </c>
    </row>
    <row r="115" spans="10:10">
      <c r="J115" s="73" t="s">
        <v>283</v>
      </c>
    </row>
    <row r="116" spans="10:10">
      <c r="J116" s="73" t="s">
        <v>284</v>
      </c>
    </row>
    <row r="117" spans="10:10">
      <c r="J117" s="73" t="s">
        <v>285</v>
      </c>
    </row>
    <row r="118" spans="10:10">
      <c r="J118" s="73" t="s">
        <v>286</v>
      </c>
    </row>
    <row r="119" spans="10:10">
      <c r="J119" s="73" t="s">
        <v>287</v>
      </c>
    </row>
    <row r="120" spans="10:10">
      <c r="J120" s="73" t="s">
        <v>288</v>
      </c>
    </row>
    <row r="121" spans="10:10">
      <c r="J121" s="73" t="s">
        <v>289</v>
      </c>
    </row>
    <row r="122" spans="10:10">
      <c r="J122" s="73" t="s">
        <v>290</v>
      </c>
    </row>
    <row r="123" spans="10:10">
      <c r="J123" s="73" t="s">
        <v>291</v>
      </c>
    </row>
    <row r="124" spans="10:10">
      <c r="J124" s="73" t="s">
        <v>292</v>
      </c>
    </row>
    <row r="125" spans="10:10">
      <c r="J125" s="73" t="s">
        <v>293</v>
      </c>
    </row>
    <row r="126" spans="10:10">
      <c r="J126" s="73" t="s">
        <v>294</v>
      </c>
    </row>
    <row r="127" spans="10:10">
      <c r="J127" s="73" t="s">
        <v>295</v>
      </c>
    </row>
    <row r="128" spans="10:10">
      <c r="J128" s="73" t="s">
        <v>296</v>
      </c>
    </row>
    <row r="129" spans="10:10">
      <c r="J129" s="73" t="s">
        <v>297</v>
      </c>
    </row>
    <row r="130" spans="10:10">
      <c r="J130" s="73" t="s">
        <v>298</v>
      </c>
    </row>
    <row r="131" spans="10:10">
      <c r="J131" s="73" t="s">
        <v>299</v>
      </c>
    </row>
    <row r="132" spans="10:10">
      <c r="J132" s="73" t="s">
        <v>300</v>
      </c>
    </row>
    <row r="133" spans="10:10">
      <c r="J133" s="73" t="s">
        <v>301</v>
      </c>
    </row>
    <row r="134" spans="10:10">
      <c r="J134" s="73" t="s">
        <v>302</v>
      </c>
    </row>
    <row r="135" spans="10:10">
      <c r="J135" s="73" t="s">
        <v>303</v>
      </c>
    </row>
    <row r="136" spans="10:10">
      <c r="J136" s="73" t="s">
        <v>304</v>
      </c>
    </row>
    <row r="137" spans="10:10">
      <c r="J137" s="73" t="s">
        <v>305</v>
      </c>
    </row>
    <row r="138" spans="10:10">
      <c r="J138" s="73" t="s">
        <v>306</v>
      </c>
    </row>
    <row r="139" spans="10:10">
      <c r="J139" s="73" t="s">
        <v>307</v>
      </c>
    </row>
    <row r="140" spans="10:10">
      <c r="J140" s="73" t="s">
        <v>308</v>
      </c>
    </row>
    <row r="141" spans="10:10">
      <c r="J141" s="73" t="s">
        <v>309</v>
      </c>
    </row>
    <row r="142" spans="10:10">
      <c r="J142" s="73" t="s">
        <v>310</v>
      </c>
    </row>
    <row r="143" spans="10:10">
      <c r="J143" s="73" t="s">
        <v>311</v>
      </c>
    </row>
    <row r="144" spans="10:10">
      <c r="J144" s="73" t="s">
        <v>312</v>
      </c>
    </row>
    <row r="145" spans="10:10">
      <c r="J145" s="73" t="s">
        <v>313</v>
      </c>
    </row>
    <row r="146" spans="10:10">
      <c r="J146" s="73" t="s">
        <v>314</v>
      </c>
    </row>
    <row r="147" spans="10:10">
      <c r="J147" s="73" t="s">
        <v>315</v>
      </c>
    </row>
    <row r="148" spans="10:10">
      <c r="J148" s="73" t="s">
        <v>316</v>
      </c>
    </row>
    <row r="149" spans="10:10">
      <c r="J149" s="73" t="s">
        <v>317</v>
      </c>
    </row>
    <row r="150" spans="10:10">
      <c r="J150" s="73" t="s">
        <v>318</v>
      </c>
    </row>
    <row r="151" spans="10:10">
      <c r="J151" s="73" t="s">
        <v>319</v>
      </c>
    </row>
    <row r="152" spans="10:10">
      <c r="J152" s="73" t="s">
        <v>320</v>
      </c>
    </row>
    <row r="153" spans="10:10">
      <c r="J153" s="73" t="s">
        <v>321</v>
      </c>
    </row>
    <row r="154" spans="10:10">
      <c r="J154" s="73" t="s">
        <v>322</v>
      </c>
    </row>
    <row r="155" spans="10:10">
      <c r="J155" s="73" t="s">
        <v>323</v>
      </c>
    </row>
    <row r="156" spans="10:10">
      <c r="J156" s="73" t="s">
        <v>324</v>
      </c>
    </row>
    <row r="157" spans="10:10">
      <c r="J157" s="73" t="s">
        <v>325</v>
      </c>
    </row>
    <row r="158" spans="10:10">
      <c r="J158" s="73" t="s">
        <v>326</v>
      </c>
    </row>
    <row r="159" spans="10:10">
      <c r="J159" s="73" t="s">
        <v>327</v>
      </c>
    </row>
    <row r="160" spans="10:10">
      <c r="J160" s="73" t="s">
        <v>328</v>
      </c>
    </row>
    <row r="161" spans="10:10">
      <c r="J161" s="73" t="s">
        <v>329</v>
      </c>
    </row>
    <row r="162" spans="10:10">
      <c r="J162" s="73" t="s">
        <v>330</v>
      </c>
    </row>
    <row r="163" spans="10:10">
      <c r="J163" s="73" t="s">
        <v>331</v>
      </c>
    </row>
    <row r="164" spans="10:10">
      <c r="J164" s="73" t="s">
        <v>332</v>
      </c>
    </row>
    <row r="165" spans="10:10">
      <c r="J165" s="73" t="s">
        <v>333</v>
      </c>
    </row>
    <row r="166" spans="10:10">
      <c r="J166" s="73" t="s">
        <v>334</v>
      </c>
    </row>
    <row r="167" spans="10:10">
      <c r="J167" s="73" t="s">
        <v>335</v>
      </c>
    </row>
    <row r="168" spans="10:10">
      <c r="J168" s="73" t="s">
        <v>336</v>
      </c>
    </row>
    <row r="169" spans="10:10">
      <c r="J169" s="73" t="s">
        <v>337</v>
      </c>
    </row>
    <row r="170" spans="10:10">
      <c r="J170" s="73" t="s">
        <v>338</v>
      </c>
    </row>
    <row r="171" spans="10:10">
      <c r="J171" s="73" t="s">
        <v>339</v>
      </c>
    </row>
    <row r="172" spans="10:10">
      <c r="J172" s="73" t="s">
        <v>340</v>
      </c>
    </row>
    <row r="173" spans="10:10">
      <c r="J173" s="73" t="s">
        <v>341</v>
      </c>
    </row>
    <row r="174" spans="10:10">
      <c r="J174" s="73" t="s">
        <v>342</v>
      </c>
    </row>
    <row r="175" spans="10:10">
      <c r="J175" s="73" t="s">
        <v>343</v>
      </c>
    </row>
    <row r="176" spans="10:10">
      <c r="J176" s="73" t="s">
        <v>344</v>
      </c>
    </row>
    <row r="177" spans="10:10">
      <c r="J177" s="73" t="s">
        <v>345</v>
      </c>
    </row>
    <row r="178" spans="10:10">
      <c r="J178" s="73" t="s">
        <v>346</v>
      </c>
    </row>
    <row r="179" spans="10:10">
      <c r="J179" s="73" t="s">
        <v>347</v>
      </c>
    </row>
    <row r="180" spans="10:10">
      <c r="J180" s="73" t="s">
        <v>348</v>
      </c>
    </row>
    <row r="181" spans="10:10">
      <c r="J181" s="73" t="s">
        <v>349</v>
      </c>
    </row>
    <row r="182" spans="10:10">
      <c r="J182" s="73" t="s">
        <v>350</v>
      </c>
    </row>
    <row r="183" spans="10:10">
      <c r="J183" s="73" t="s">
        <v>351</v>
      </c>
    </row>
    <row r="184" spans="10:10">
      <c r="J184" s="73" t="s">
        <v>352</v>
      </c>
    </row>
    <row r="185" spans="10:10">
      <c r="J185" s="73" t="s">
        <v>353</v>
      </c>
    </row>
    <row r="186" spans="10:10">
      <c r="J186" s="73" t="s">
        <v>354</v>
      </c>
    </row>
    <row r="187" spans="10:10">
      <c r="J187" s="73" t="s">
        <v>355</v>
      </c>
    </row>
    <row r="188" spans="10:10">
      <c r="J188" s="73" t="s">
        <v>356</v>
      </c>
    </row>
    <row r="189" spans="10:10">
      <c r="J189" s="73" t="s">
        <v>357</v>
      </c>
    </row>
    <row r="190" spans="10:10">
      <c r="J190" s="73" t="s">
        <v>358</v>
      </c>
    </row>
    <row r="191" spans="10:10">
      <c r="J191" s="73" t="s">
        <v>359</v>
      </c>
    </row>
    <row r="192" spans="10:10">
      <c r="J192" s="73" t="s">
        <v>360</v>
      </c>
    </row>
    <row r="193" spans="10:10">
      <c r="J193" s="73" t="s">
        <v>361</v>
      </c>
    </row>
    <row r="194" spans="10:10">
      <c r="J194" s="73" t="s">
        <v>362</v>
      </c>
    </row>
    <row r="195" spans="10:10">
      <c r="J195" s="73" t="s">
        <v>363</v>
      </c>
    </row>
    <row r="196" spans="10:10">
      <c r="J196" s="73" t="s">
        <v>364</v>
      </c>
    </row>
    <row r="197" spans="10:10">
      <c r="J197" s="73" t="s">
        <v>365</v>
      </c>
    </row>
    <row r="198" spans="10:10">
      <c r="J198" s="73" t="s">
        <v>366</v>
      </c>
    </row>
    <row r="199" spans="10:10">
      <c r="J199" s="73" t="s">
        <v>367</v>
      </c>
    </row>
    <row r="200" spans="10:10">
      <c r="J200" s="73" t="s">
        <v>368</v>
      </c>
    </row>
    <row r="201" spans="10:10">
      <c r="J201" s="73" t="s">
        <v>369</v>
      </c>
    </row>
    <row r="202" spans="10:10">
      <c r="J202" s="73" t="s">
        <v>370</v>
      </c>
    </row>
    <row r="203" spans="10:10">
      <c r="J203" s="73" t="s">
        <v>371</v>
      </c>
    </row>
    <row r="204" spans="10:10">
      <c r="J204" s="73" t="s">
        <v>372</v>
      </c>
    </row>
    <row r="205" spans="10:10">
      <c r="J205" s="73" t="s">
        <v>373</v>
      </c>
    </row>
    <row r="206" spans="10:10">
      <c r="J206" s="73" t="s">
        <v>374</v>
      </c>
    </row>
    <row r="207" spans="10:10">
      <c r="J207" s="73" t="s">
        <v>375</v>
      </c>
    </row>
    <row r="208" spans="10:10">
      <c r="J208" s="73" t="s">
        <v>376</v>
      </c>
    </row>
    <row r="209" spans="10:10">
      <c r="J209" s="73" t="s">
        <v>377</v>
      </c>
    </row>
    <row r="210" spans="10:10">
      <c r="J210" s="73" t="s">
        <v>378</v>
      </c>
    </row>
    <row r="211" spans="10:10">
      <c r="J211" s="73" t="s">
        <v>379</v>
      </c>
    </row>
    <row r="212" spans="10:10">
      <c r="J212" s="73" t="s">
        <v>380</v>
      </c>
    </row>
    <row r="213" spans="10:10">
      <c r="J213" s="73" t="s">
        <v>381</v>
      </c>
    </row>
    <row r="214" spans="10:10">
      <c r="J214" s="73" t="s">
        <v>382</v>
      </c>
    </row>
    <row r="215" spans="10:10">
      <c r="J215" s="73" t="s">
        <v>383</v>
      </c>
    </row>
    <row r="216" spans="10:10">
      <c r="J216" s="73" t="s">
        <v>384</v>
      </c>
    </row>
    <row r="217" spans="10:10">
      <c r="J217" s="73" t="s">
        <v>385</v>
      </c>
    </row>
    <row r="218" spans="10:10">
      <c r="J218" s="73" t="s">
        <v>386</v>
      </c>
    </row>
    <row r="219" spans="10:10">
      <c r="J219" s="73" t="s">
        <v>387</v>
      </c>
    </row>
    <row r="220" spans="10:10">
      <c r="J220" s="73" t="s">
        <v>388</v>
      </c>
    </row>
    <row r="221" spans="10:10">
      <c r="J221" s="73" t="s">
        <v>389</v>
      </c>
    </row>
    <row r="222" spans="10:10">
      <c r="J222" s="73" t="s">
        <v>390</v>
      </c>
    </row>
    <row r="223" spans="10:10">
      <c r="J223" s="73" t="s">
        <v>391</v>
      </c>
    </row>
    <row r="224" spans="10:10">
      <c r="J224" s="73" t="s">
        <v>392</v>
      </c>
    </row>
    <row r="225" spans="10:10">
      <c r="J225" s="73" t="s">
        <v>393</v>
      </c>
    </row>
    <row r="226" spans="10:10">
      <c r="J226" s="73" t="s">
        <v>394</v>
      </c>
    </row>
    <row r="227" spans="10:10">
      <c r="J227" s="73" t="s">
        <v>395</v>
      </c>
    </row>
    <row r="228" spans="10:10">
      <c r="J228" s="73" t="s">
        <v>396</v>
      </c>
    </row>
    <row r="229" spans="10:10">
      <c r="J229" s="73" t="s">
        <v>397</v>
      </c>
    </row>
    <row r="230" spans="10:10">
      <c r="J230" s="73" t="s">
        <v>398</v>
      </c>
    </row>
    <row r="231" spans="10:10">
      <c r="J231" s="73" t="s">
        <v>399</v>
      </c>
    </row>
    <row r="232" spans="10:10">
      <c r="J232" s="73" t="s">
        <v>400</v>
      </c>
    </row>
    <row r="233" spans="10:10">
      <c r="J233" s="73" t="s">
        <v>401</v>
      </c>
    </row>
    <row r="234" spans="10:10">
      <c r="J234" s="73" t="s">
        <v>402</v>
      </c>
    </row>
    <row r="235" spans="10:10">
      <c r="J235" s="73" t="s">
        <v>403</v>
      </c>
    </row>
    <row r="236" spans="10:10">
      <c r="J236" s="73" t="s">
        <v>404</v>
      </c>
    </row>
    <row r="237" spans="10:10">
      <c r="J237" s="73" t="s">
        <v>405</v>
      </c>
    </row>
    <row r="238" spans="10:10">
      <c r="J238" s="73" t="s">
        <v>406</v>
      </c>
    </row>
    <row r="239" spans="10:10">
      <c r="J239" s="73" t="s">
        <v>407</v>
      </c>
    </row>
    <row r="240" spans="10:10">
      <c r="J240" s="73" t="s">
        <v>408</v>
      </c>
    </row>
    <row r="241" spans="10:10">
      <c r="J241" s="73" t="s">
        <v>409</v>
      </c>
    </row>
    <row r="242" spans="10:10">
      <c r="J242" s="73" t="s">
        <v>410</v>
      </c>
    </row>
    <row r="243" spans="10:10">
      <c r="J243" s="73" t="s">
        <v>411</v>
      </c>
    </row>
    <row r="244" spans="10:10">
      <c r="J244" s="73" t="s">
        <v>412</v>
      </c>
    </row>
    <row r="245" spans="10:10">
      <c r="J245" s="73" t="s">
        <v>413</v>
      </c>
    </row>
    <row r="246" spans="10:10">
      <c r="J246" s="73" t="s">
        <v>414</v>
      </c>
    </row>
    <row r="247" spans="10:10">
      <c r="J247" s="73" t="s">
        <v>415</v>
      </c>
    </row>
    <row r="248" spans="10:10">
      <c r="J248" s="73" t="s">
        <v>416</v>
      </c>
    </row>
    <row r="249" spans="10:10">
      <c r="J249" s="73" t="s">
        <v>417</v>
      </c>
    </row>
    <row r="250" spans="10:10">
      <c r="J250" s="73" t="s">
        <v>418</v>
      </c>
    </row>
    <row r="251" spans="10:10">
      <c r="J251" s="73" t="s">
        <v>419</v>
      </c>
    </row>
    <row r="252" spans="10:10">
      <c r="J252" s="73" t="s">
        <v>420</v>
      </c>
    </row>
    <row r="253" spans="10:10">
      <c r="J253" s="73" t="s">
        <v>421</v>
      </c>
    </row>
    <row r="254" spans="10:10">
      <c r="J254" s="73" t="s">
        <v>422</v>
      </c>
    </row>
    <row r="255" spans="10:10">
      <c r="J255" s="73" t="s">
        <v>423</v>
      </c>
    </row>
    <row r="256" spans="10:10">
      <c r="J256" s="73" t="s">
        <v>424</v>
      </c>
    </row>
    <row r="257" spans="10:10">
      <c r="J257" s="73" t="s">
        <v>425</v>
      </c>
    </row>
    <row r="258" spans="10:10">
      <c r="J258" s="73" t="s">
        <v>426</v>
      </c>
    </row>
    <row r="259" spans="10:10">
      <c r="J259" s="73" t="s">
        <v>427</v>
      </c>
    </row>
    <row r="260" spans="10:10">
      <c r="J260" s="73" t="s">
        <v>138</v>
      </c>
    </row>
    <row r="261" spans="10:10">
      <c r="J261" s="73" t="s">
        <v>428</v>
      </c>
    </row>
    <row r="262" spans="10:10">
      <c r="J262" s="73" t="s">
        <v>429</v>
      </c>
    </row>
    <row r="263" spans="10:10">
      <c r="J263" s="73" t="s">
        <v>430</v>
      </c>
    </row>
    <row r="264" spans="10:10">
      <c r="J264" s="73" t="s">
        <v>431</v>
      </c>
    </row>
    <row r="265" spans="10:10">
      <c r="J265" s="73" t="s">
        <v>432</v>
      </c>
    </row>
    <row r="266" spans="10:10">
      <c r="J266" s="73" t="s">
        <v>433</v>
      </c>
    </row>
    <row r="267" spans="10:10">
      <c r="J267" s="73" t="s">
        <v>434</v>
      </c>
    </row>
    <row r="268" spans="10:10">
      <c r="J268" s="73" t="s">
        <v>435</v>
      </c>
    </row>
    <row r="269" spans="10:10">
      <c r="J269" s="73" t="s">
        <v>436</v>
      </c>
    </row>
    <row r="270" spans="10:10">
      <c r="J270" s="73" t="s">
        <v>437</v>
      </c>
    </row>
    <row r="271" spans="10:10">
      <c r="J271" s="73" t="s">
        <v>438</v>
      </c>
    </row>
    <row r="272" spans="10:10">
      <c r="J272" s="73" t="s">
        <v>439</v>
      </c>
    </row>
    <row r="273" spans="10:10">
      <c r="J273" s="73" t="s">
        <v>440</v>
      </c>
    </row>
    <row r="274" spans="10:10">
      <c r="J274" s="73" t="s">
        <v>441</v>
      </c>
    </row>
    <row r="275" spans="10:10">
      <c r="J275" s="73" t="s">
        <v>442</v>
      </c>
    </row>
    <row r="276" spans="10:10">
      <c r="J276" s="73" t="s">
        <v>443</v>
      </c>
    </row>
    <row r="277" spans="10:10">
      <c r="J277" s="73" t="s">
        <v>444</v>
      </c>
    </row>
    <row r="278" spans="10:10">
      <c r="J278" s="73" t="s">
        <v>445</v>
      </c>
    </row>
    <row r="279" spans="10:10">
      <c r="J279" s="73" t="s">
        <v>446</v>
      </c>
    </row>
    <row r="280" spans="10:10">
      <c r="J280" s="73" t="s">
        <v>447</v>
      </c>
    </row>
    <row r="281" spans="10:10">
      <c r="J281" s="73" t="s">
        <v>448</v>
      </c>
    </row>
    <row r="282" spans="10:10">
      <c r="J282" s="73" t="s">
        <v>449</v>
      </c>
    </row>
    <row r="283" spans="10:10">
      <c r="J283" s="73" t="s">
        <v>450</v>
      </c>
    </row>
    <row r="284" spans="10:10">
      <c r="J284" s="73" t="s">
        <v>451</v>
      </c>
    </row>
    <row r="285" spans="10:10">
      <c r="J285" s="73" t="s">
        <v>452</v>
      </c>
    </row>
    <row r="286" spans="10:10">
      <c r="J286" s="73" t="s">
        <v>453</v>
      </c>
    </row>
    <row r="287" spans="10:10">
      <c r="J287" s="73" t="s">
        <v>454</v>
      </c>
    </row>
    <row r="288" spans="10:10">
      <c r="J288" s="73" t="s">
        <v>455</v>
      </c>
    </row>
    <row r="289" spans="10:10">
      <c r="J289" s="73" t="s">
        <v>456</v>
      </c>
    </row>
    <row r="290" spans="10:10">
      <c r="J290" s="73" t="s">
        <v>457</v>
      </c>
    </row>
  </sheetData>
  <dataValidations count="1">
    <dataValidation type="list" allowBlank="1" showInputMessage="1" showErrorMessage="1" promptTitle="Seleccionar" sqref="B3">
      <formula1>$J$3:$J$290</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130" zoomScaleNormal="130" workbookViewId="0"/>
  </sheetViews>
  <sheetFormatPr baseColWidth="10" defaultColWidth="11.42578125" defaultRowHeight="15"/>
  <cols>
    <col min="1" max="1" width="63.42578125" style="3" customWidth="1"/>
    <col min="2" max="2" width="15.7109375" style="3" bestFit="1" customWidth="1"/>
    <col min="3" max="16384" width="11.42578125" style="3"/>
  </cols>
  <sheetData>
    <row r="1" spans="1:4" ht="15.75" thickBot="1">
      <c r="A1" s="3" t="str">
        <f>'Ente Público'!B3</f>
        <v>Instituto de Ecología, A.C.</v>
      </c>
    </row>
    <row r="2" spans="1:4">
      <c r="A2" s="278" t="s">
        <v>129</v>
      </c>
      <c r="B2" s="279"/>
    </row>
    <row r="3" spans="1:4" ht="15.75" thickBot="1">
      <c r="A3" s="213"/>
      <c r="B3" s="280"/>
    </row>
    <row r="4" spans="1:4" ht="21.95" customHeight="1">
      <c r="A4" s="49" t="s">
        <v>521</v>
      </c>
      <c r="B4" s="67">
        <v>1.7</v>
      </c>
    </row>
    <row r="5" spans="1:4" ht="18.95" customHeight="1">
      <c r="A5" s="49" t="s">
        <v>522</v>
      </c>
      <c r="B5" s="67">
        <v>2.2999999999999998</v>
      </c>
    </row>
    <row r="6" spans="1:4" ht="21.95" customHeight="1" thickBot="1">
      <c r="A6" s="50"/>
      <c r="B6" s="68">
        <f>IFERROR(B4/(B5*1.0718)*100,0)</f>
        <v>68.961600558183306</v>
      </c>
    </row>
    <row r="7" spans="1:4" ht="21.95" customHeight="1">
      <c r="A7" s="281" t="s">
        <v>525</v>
      </c>
      <c r="B7" s="282"/>
    </row>
    <row r="8" spans="1:4" ht="67.5" customHeight="1">
      <c r="A8" s="283" t="s">
        <v>538</v>
      </c>
      <c r="B8" s="283"/>
      <c r="C8" s="283"/>
      <c r="D8" s="201"/>
    </row>
  </sheetData>
  <mergeCells count="3">
    <mergeCell ref="A7:B7"/>
    <mergeCell ref="A2:B3"/>
    <mergeCell ref="A8:C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B7"/>
  <sheetViews>
    <sheetView zoomScale="130" zoomScaleNormal="130" workbookViewId="0"/>
  </sheetViews>
  <sheetFormatPr baseColWidth="10" defaultColWidth="11.42578125" defaultRowHeight="15"/>
  <cols>
    <col min="1" max="1" width="58.140625" style="3" customWidth="1"/>
    <col min="2" max="2" width="15.7109375" style="3" bestFit="1" customWidth="1"/>
    <col min="3" max="16384" width="11.42578125" style="3"/>
  </cols>
  <sheetData>
    <row r="1" spans="1:2" ht="15.75" thickBot="1">
      <c r="A1" s="152" t="str">
        <f>'Ente Público'!B3</f>
        <v>Instituto de Ecología, A.C.</v>
      </c>
    </row>
    <row r="2" spans="1:2">
      <c r="A2" s="278" t="s">
        <v>128</v>
      </c>
      <c r="B2" s="279"/>
    </row>
    <row r="3" spans="1:2" ht="15.75" thickBot="1">
      <c r="A3" s="213"/>
      <c r="B3" s="280"/>
    </row>
    <row r="4" spans="1:2">
      <c r="A4" s="49" t="s">
        <v>523</v>
      </c>
      <c r="B4" s="67">
        <v>7.0000000000000001E-3</v>
      </c>
    </row>
    <row r="5" spans="1:2">
      <c r="A5" s="49" t="s">
        <v>524</v>
      </c>
      <c r="B5" s="67">
        <v>0.2</v>
      </c>
    </row>
    <row r="6" spans="1:2" ht="15.75" thickBot="1">
      <c r="A6" s="50"/>
      <c r="B6" s="68">
        <f>IFERROR(B4/(B5*1.0718)*100,0)</f>
        <v>3.2655346146669153</v>
      </c>
    </row>
    <row r="7" spans="1:2" ht="18.95" customHeight="1">
      <c r="A7" s="281" t="s">
        <v>525</v>
      </c>
      <c r="B7" s="282"/>
    </row>
  </sheetData>
  <mergeCells count="2">
    <mergeCell ref="A2:B3"/>
    <mergeCell ref="A7:B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zoomScale="130" zoomScaleNormal="130" workbookViewId="0"/>
  </sheetViews>
  <sheetFormatPr baseColWidth="10" defaultColWidth="11.42578125" defaultRowHeight="15"/>
  <cols>
    <col min="1" max="1" width="92.42578125" style="3" customWidth="1"/>
    <col min="2" max="2" width="15.7109375" style="3" bestFit="1" customWidth="1"/>
    <col min="3" max="16384" width="11.42578125" style="3"/>
  </cols>
  <sheetData>
    <row r="1" spans="1:2" ht="15.75" thickBot="1">
      <c r="A1" s="3" t="str">
        <f>'Ente Público'!B3</f>
        <v>Instituto de Ecología, A.C.</v>
      </c>
    </row>
    <row r="2" spans="1:2">
      <c r="A2" s="278" t="s">
        <v>127</v>
      </c>
      <c r="B2" s="279"/>
    </row>
    <row r="3" spans="1:2" ht="15.75" thickBot="1">
      <c r="A3" s="213"/>
      <c r="B3" s="280"/>
    </row>
    <row r="4" spans="1:2">
      <c r="A4" s="49" t="s">
        <v>533</v>
      </c>
      <c r="B4" s="67">
        <v>5.4</v>
      </c>
    </row>
    <row r="5" spans="1:2">
      <c r="A5" s="49" t="s">
        <v>534</v>
      </c>
      <c r="B5" s="67">
        <v>31.2</v>
      </c>
    </row>
    <row r="6" spans="1:2" ht="15.75" thickBot="1">
      <c r="A6" s="50"/>
      <c r="B6" s="70">
        <f>IFERROR(B4/B5*100,0)</f>
        <v>17.30769230769231</v>
      </c>
    </row>
  </sheetData>
  <mergeCells count="1">
    <mergeCell ref="A2:B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B6"/>
  <sheetViews>
    <sheetView zoomScale="130" zoomScaleNormal="130" workbookViewId="0"/>
  </sheetViews>
  <sheetFormatPr baseColWidth="10" defaultColWidth="11.42578125" defaultRowHeight="15"/>
  <cols>
    <col min="1" max="1" width="81.28515625" style="3" customWidth="1"/>
    <col min="2" max="2" width="21.28515625" style="3" customWidth="1"/>
    <col min="3" max="16384" width="11.42578125" style="3"/>
  </cols>
  <sheetData>
    <row r="1" spans="1:2" ht="15.75" thickBot="1">
      <c r="A1" s="3" t="str">
        <f>'Ente Público'!B3</f>
        <v>Instituto de Ecología, A.C.</v>
      </c>
    </row>
    <row r="2" spans="1:2">
      <c r="A2" s="278" t="s">
        <v>132</v>
      </c>
      <c r="B2" s="279"/>
    </row>
    <row r="3" spans="1:2" ht="15.75" thickBot="1">
      <c r="A3" s="213"/>
      <c r="B3" s="280"/>
    </row>
    <row r="4" spans="1:2">
      <c r="A4" s="49" t="s">
        <v>535</v>
      </c>
      <c r="B4" s="67">
        <v>0.63</v>
      </c>
    </row>
    <row r="5" spans="1:2">
      <c r="A5" s="49" t="s">
        <v>534</v>
      </c>
      <c r="B5" s="67">
        <v>31.2</v>
      </c>
    </row>
    <row r="6" spans="1:2" ht="15.75" thickBot="1">
      <c r="A6" s="50"/>
      <c r="B6" s="70">
        <f>IFERROR(B4/B5*100,0)</f>
        <v>2.0192307692307692</v>
      </c>
    </row>
  </sheetData>
  <mergeCells count="1">
    <mergeCell ref="A2:B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zoomScale="130" zoomScaleNormal="130" workbookViewId="0"/>
  </sheetViews>
  <sheetFormatPr baseColWidth="10" defaultColWidth="11.42578125" defaultRowHeight="15"/>
  <cols>
    <col min="1" max="1" width="95.42578125" style="3" customWidth="1"/>
    <col min="2" max="2" width="18.140625" style="3" customWidth="1"/>
    <col min="3" max="16384" width="11.42578125" style="3"/>
  </cols>
  <sheetData>
    <row r="1" spans="1:2" ht="15.75" thickBot="1">
      <c r="A1" s="3" t="str">
        <f>'Ente Público'!B3</f>
        <v>Instituto de Ecología, A.C.</v>
      </c>
    </row>
    <row r="2" spans="1:2">
      <c r="A2" s="278" t="s">
        <v>133</v>
      </c>
      <c r="B2" s="279"/>
    </row>
    <row r="3" spans="1:2" ht="15.75" thickBot="1">
      <c r="A3" s="213"/>
      <c r="B3" s="280"/>
    </row>
    <row r="4" spans="1:2">
      <c r="A4" s="49" t="s">
        <v>536</v>
      </c>
      <c r="B4" s="67">
        <v>0</v>
      </c>
    </row>
    <row r="5" spans="1:2">
      <c r="A5" s="49" t="s">
        <v>537</v>
      </c>
      <c r="B5" s="67">
        <v>0</v>
      </c>
    </row>
    <row r="6" spans="1:2" ht="15.75" thickBot="1">
      <c r="A6" s="50"/>
      <c r="B6" s="68">
        <f>IFERROR(B4/B5*100,0)</f>
        <v>0</v>
      </c>
    </row>
  </sheetData>
  <mergeCells count="1">
    <mergeCell ref="A2:B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B7"/>
  <sheetViews>
    <sheetView zoomScale="130" zoomScaleNormal="130" workbookViewId="0"/>
  </sheetViews>
  <sheetFormatPr baseColWidth="10" defaultColWidth="11.42578125" defaultRowHeight="15"/>
  <cols>
    <col min="1" max="1" width="95.42578125" style="3" customWidth="1"/>
    <col min="2" max="2" width="18.140625" style="3" customWidth="1"/>
    <col min="3" max="16384" width="11.42578125" style="3"/>
  </cols>
  <sheetData>
    <row r="1" spans="1:2" ht="15.75" thickBot="1">
      <c r="A1" s="3" t="str">
        <f>'Ente Público'!B3</f>
        <v>Instituto de Ecología, A.C.</v>
      </c>
    </row>
    <row r="2" spans="1:2">
      <c r="A2" s="278" t="s">
        <v>134</v>
      </c>
      <c r="B2" s="279"/>
    </row>
    <row r="3" spans="1:2" ht="15.75" thickBot="1">
      <c r="A3" s="213"/>
      <c r="B3" s="280"/>
    </row>
    <row r="4" spans="1:2" ht="20.25" customHeight="1">
      <c r="A4" s="49" t="s">
        <v>136</v>
      </c>
      <c r="B4" s="67"/>
    </row>
    <row r="5" spans="1:2">
      <c r="A5" s="49" t="s">
        <v>137</v>
      </c>
      <c r="B5" s="67"/>
    </row>
    <row r="6" spans="1:2" ht="15.75" thickBot="1">
      <c r="A6" s="50"/>
      <c r="B6" s="68">
        <f>IFERROR(B4/B5,0)</f>
        <v>0</v>
      </c>
    </row>
    <row r="7" spans="1:2">
      <c r="A7" s="56" t="s">
        <v>490</v>
      </c>
    </row>
  </sheetData>
  <mergeCells count="1">
    <mergeCell ref="A2:B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7"/>
  <sheetViews>
    <sheetView zoomScale="110" zoomScaleNormal="110" workbookViewId="0"/>
  </sheetViews>
  <sheetFormatPr baseColWidth="10" defaultColWidth="9.140625" defaultRowHeight="15"/>
  <cols>
    <col min="1" max="1" width="25.28515625" style="3" customWidth="1"/>
    <col min="2" max="2" width="4.140625" style="3" customWidth="1"/>
    <col min="3" max="9" width="9.140625" style="3"/>
    <col min="10" max="10" width="3.140625" style="3" customWidth="1"/>
    <col min="11" max="11" width="9.140625" style="3"/>
    <col min="12" max="12" width="9.140625" style="3" customWidth="1"/>
    <col min="13" max="13" width="9.7109375" style="3" customWidth="1"/>
    <col min="14" max="14" width="10.140625" style="3" customWidth="1"/>
    <col min="15" max="16" width="9.140625" style="3" customWidth="1"/>
    <col min="17" max="16384" width="9.140625" style="3"/>
  </cols>
  <sheetData>
    <row r="1" spans="1:16" ht="15.75" thickBot="1">
      <c r="A1" s="3" t="str">
        <f>'Ente Público'!B3</f>
        <v>Instituto de Ecología, A.C.</v>
      </c>
    </row>
    <row r="2" spans="1:16" s="56" customFormat="1" ht="15.95" customHeight="1" thickBot="1">
      <c r="A2" s="202" t="s">
        <v>0</v>
      </c>
      <c r="B2" s="203"/>
      <c r="C2" s="203"/>
      <c r="D2" s="203"/>
      <c r="E2" s="203"/>
      <c r="F2" s="203"/>
      <c r="G2" s="203"/>
      <c r="H2" s="203"/>
      <c r="I2" s="203"/>
      <c r="J2" s="203"/>
      <c r="K2" s="203"/>
      <c r="L2" s="203"/>
      <c r="M2" s="203"/>
      <c r="N2" s="203"/>
      <c r="O2" s="203"/>
      <c r="P2" s="204"/>
    </row>
    <row r="3" spans="1:16" ht="15" customHeight="1">
      <c r="A3" s="212" t="s">
        <v>1</v>
      </c>
      <c r="B3" s="214"/>
      <c r="C3" s="208" t="s">
        <v>2</v>
      </c>
      <c r="D3" s="208"/>
      <c r="E3" s="208"/>
      <c r="F3" s="208"/>
      <c r="G3" s="208"/>
      <c r="H3" s="208"/>
      <c r="I3" s="209"/>
      <c r="J3" s="215"/>
      <c r="K3" s="208" t="s">
        <v>474</v>
      </c>
      <c r="L3" s="208"/>
      <c r="M3" s="208"/>
      <c r="N3" s="208"/>
      <c r="O3" s="208"/>
      <c r="P3" s="209"/>
    </row>
    <row r="4" spans="1:16" ht="18.75" customHeight="1" thickBot="1">
      <c r="A4" s="212"/>
      <c r="B4" s="214"/>
      <c r="C4" s="208" t="s">
        <v>3</v>
      </c>
      <c r="D4" s="208"/>
      <c r="E4" s="208"/>
      <c r="F4" s="208"/>
      <c r="G4" s="208"/>
      <c r="H4" s="208"/>
      <c r="I4" s="209"/>
      <c r="J4" s="215"/>
      <c r="K4" s="208"/>
      <c r="L4" s="208"/>
      <c r="M4" s="208"/>
      <c r="N4" s="208"/>
      <c r="O4" s="208"/>
      <c r="P4" s="209"/>
    </row>
    <row r="5" spans="1:16" ht="15.75" customHeight="1" thickBot="1">
      <c r="A5" s="212"/>
      <c r="B5" s="131"/>
      <c r="C5" s="216" t="s">
        <v>147</v>
      </c>
      <c r="D5" s="218" t="s">
        <v>4</v>
      </c>
      <c r="E5" s="218"/>
      <c r="F5" s="218"/>
      <c r="G5" s="218"/>
      <c r="H5" s="218"/>
      <c r="I5" s="219"/>
      <c r="J5" s="4"/>
      <c r="K5" s="210"/>
      <c r="L5" s="210"/>
      <c r="M5" s="210"/>
      <c r="N5" s="210"/>
      <c r="O5" s="210"/>
      <c r="P5" s="211"/>
    </row>
    <row r="6" spans="1:16" ht="25.5" thickBot="1">
      <c r="A6" s="213"/>
      <c r="B6" s="132"/>
      <c r="C6" s="217"/>
      <c r="D6" s="133" t="s">
        <v>141</v>
      </c>
      <c r="E6" s="133" t="s">
        <v>142</v>
      </c>
      <c r="F6" s="133" t="s">
        <v>143</v>
      </c>
      <c r="G6" s="133" t="s">
        <v>144</v>
      </c>
      <c r="H6" s="133" t="s">
        <v>145</v>
      </c>
      <c r="I6" s="134" t="s">
        <v>146</v>
      </c>
      <c r="J6" s="5"/>
      <c r="K6" s="78" t="s">
        <v>461</v>
      </c>
      <c r="L6" s="78" t="s">
        <v>462</v>
      </c>
      <c r="M6" s="78" t="s">
        <v>466</v>
      </c>
      <c r="N6" s="78" t="s">
        <v>463</v>
      </c>
      <c r="O6" s="78" t="s">
        <v>464</v>
      </c>
      <c r="P6" s="97" t="s">
        <v>465</v>
      </c>
    </row>
    <row r="7" spans="1:16" ht="15.75" thickBot="1">
      <c r="A7" s="98" t="s">
        <v>5</v>
      </c>
      <c r="B7" s="99"/>
      <c r="C7" s="149">
        <f>C8+C13</f>
        <v>327.7</v>
      </c>
      <c r="D7" s="149">
        <f>D8+D13</f>
        <v>324.7</v>
      </c>
      <c r="E7" s="149">
        <f>E8+E13</f>
        <v>278.3</v>
      </c>
      <c r="F7" s="149">
        <f>F8+F13</f>
        <v>0</v>
      </c>
      <c r="G7" s="149">
        <f t="shared" ref="G7:I7" si="0">G8+G13</f>
        <v>0</v>
      </c>
      <c r="H7" s="149">
        <f t="shared" si="0"/>
        <v>0</v>
      </c>
      <c r="I7" s="150">
        <f t="shared" si="0"/>
        <v>0</v>
      </c>
      <c r="J7" s="6"/>
      <c r="K7" s="135">
        <f>IFERROR((D7)/(C7*1.0397)-1,0)</f>
        <v>-4.6989241779416435E-2</v>
      </c>
      <c r="L7" s="139">
        <f>IFERROR((E7)/(D7*1.031)-1,0)</f>
        <v>-0.16867229826711627</v>
      </c>
      <c r="M7" s="139"/>
      <c r="N7" s="139"/>
      <c r="O7" s="139"/>
      <c r="P7" s="139"/>
    </row>
    <row r="8" spans="1:16" ht="15.75" thickBot="1">
      <c r="A8" s="31" t="s">
        <v>6</v>
      </c>
      <c r="B8" s="46"/>
      <c r="C8" s="129">
        <f>SUM(C9:C12)</f>
        <v>329.5</v>
      </c>
      <c r="D8" s="129">
        <f>SUM(D9:D12)</f>
        <v>322</v>
      </c>
      <c r="E8" s="129">
        <f>SUM(E9:E12)</f>
        <v>280.40000000000003</v>
      </c>
      <c r="F8" s="129">
        <f t="shared" ref="F8:I8" si="1">SUM(F9:F12)</f>
        <v>0</v>
      </c>
      <c r="G8" s="129">
        <f t="shared" si="1"/>
        <v>0</v>
      </c>
      <c r="H8" s="129">
        <f t="shared" si="1"/>
        <v>0</v>
      </c>
      <c r="I8" s="130">
        <f t="shared" si="1"/>
        <v>0</v>
      </c>
      <c r="J8" s="6"/>
      <c r="K8" s="139">
        <f t="shared" ref="K8:K16" si="2">IFERROR((D8)/(C8*1.0397)-1,0)</f>
        <v>-6.0076714670378228E-2</v>
      </c>
      <c r="L8" s="139">
        <f t="shared" ref="L8:L16" si="3">IFERROR((E8)/(D8*1.031)-1,0)</f>
        <v>-0.15537589387376405</v>
      </c>
      <c r="M8" s="139"/>
      <c r="N8" s="139"/>
      <c r="O8" s="139"/>
      <c r="P8" s="139"/>
    </row>
    <row r="9" spans="1:16">
      <c r="A9" s="7" t="s">
        <v>7</v>
      </c>
      <c r="B9" s="141"/>
      <c r="C9" s="142">
        <v>232.5</v>
      </c>
      <c r="D9" s="142">
        <v>234</v>
      </c>
      <c r="E9" s="142">
        <v>239</v>
      </c>
      <c r="F9" s="142"/>
      <c r="G9" s="142"/>
      <c r="H9" s="142"/>
      <c r="I9" s="143"/>
      <c r="J9" s="6"/>
      <c r="K9" s="140">
        <f t="shared" si="2"/>
        <v>-3.1978827639486673E-2</v>
      </c>
      <c r="L9" s="140">
        <f t="shared" si="3"/>
        <v>-9.3428502739850705E-3</v>
      </c>
      <c r="M9" s="140"/>
      <c r="N9" s="140"/>
      <c r="O9" s="140"/>
      <c r="P9" s="140"/>
    </row>
    <row r="10" spans="1:16">
      <c r="A10" s="7" t="s">
        <v>8</v>
      </c>
      <c r="B10" s="141"/>
      <c r="C10" s="142">
        <v>66.3</v>
      </c>
      <c r="D10" s="142">
        <v>63</v>
      </c>
      <c r="E10" s="142">
        <v>58.3</v>
      </c>
      <c r="F10" s="142"/>
      <c r="G10" s="142"/>
      <c r="H10" s="142"/>
      <c r="I10" s="143"/>
      <c r="J10" s="6"/>
      <c r="K10" s="140">
        <f t="shared" si="2"/>
        <v>-8.6057281577482603E-2</v>
      </c>
      <c r="L10" s="140">
        <f t="shared" si="3"/>
        <v>-0.10242790941142044</v>
      </c>
      <c r="M10" s="140"/>
      <c r="N10" s="140"/>
      <c r="O10" s="140"/>
      <c r="P10" s="140"/>
    </row>
    <row r="11" spans="1:16">
      <c r="A11" s="7" t="s">
        <v>9</v>
      </c>
      <c r="B11" s="141"/>
      <c r="C11" s="142">
        <v>0.9</v>
      </c>
      <c r="D11" s="142">
        <v>0.8</v>
      </c>
      <c r="E11" s="142">
        <v>0.6</v>
      </c>
      <c r="F11" s="142"/>
      <c r="G11" s="142"/>
      <c r="H11" s="142"/>
      <c r="I11" s="143"/>
      <c r="J11" s="6"/>
      <c r="K11" s="140">
        <f t="shared" si="2"/>
        <v>-0.14505252583544403</v>
      </c>
      <c r="L11" s="140">
        <f t="shared" si="3"/>
        <v>-0.27255092143549953</v>
      </c>
      <c r="M11" s="140"/>
      <c r="N11" s="140"/>
      <c r="O11" s="140"/>
      <c r="P11" s="140"/>
    </row>
    <row r="12" spans="1:16" ht="15.75" thickBot="1">
      <c r="A12" s="7" t="s">
        <v>10</v>
      </c>
      <c r="B12" s="141"/>
      <c r="C12" s="142">
        <v>29.8</v>
      </c>
      <c r="D12" s="142">
        <v>24.2</v>
      </c>
      <c r="E12" s="142">
        <v>-17.5</v>
      </c>
      <c r="F12" s="142"/>
      <c r="G12" s="142"/>
      <c r="H12" s="142"/>
      <c r="I12" s="143"/>
      <c r="J12" s="6"/>
      <c r="K12" s="140">
        <f t="shared" si="2"/>
        <v>-0.2189280206667773</v>
      </c>
      <c r="L12" s="140">
        <f t="shared" si="3"/>
        <v>-1.7013971831889123</v>
      </c>
      <c r="M12" s="140"/>
      <c r="N12" s="140"/>
      <c r="O12" s="140"/>
      <c r="P12" s="140"/>
    </row>
    <row r="13" spans="1:16" ht="15.75" thickBot="1">
      <c r="A13" s="109" t="s">
        <v>11</v>
      </c>
      <c r="B13" s="110"/>
      <c r="C13" s="137">
        <f t="shared" ref="C13:I13" si="4">SUM(C14:C16)</f>
        <v>-1.8</v>
      </c>
      <c r="D13" s="137">
        <f t="shared" si="4"/>
        <v>2.7</v>
      </c>
      <c r="E13" s="137">
        <f t="shared" si="4"/>
        <v>-2.1</v>
      </c>
      <c r="F13" s="137">
        <f t="shared" si="4"/>
        <v>0</v>
      </c>
      <c r="G13" s="137">
        <f t="shared" si="4"/>
        <v>0</v>
      </c>
      <c r="H13" s="137">
        <f t="shared" si="4"/>
        <v>0</v>
      </c>
      <c r="I13" s="144">
        <f t="shared" si="4"/>
        <v>0</v>
      </c>
      <c r="J13" s="138"/>
      <c r="K13" s="139">
        <f t="shared" si="2"/>
        <v>-2.4427238626526884</v>
      </c>
      <c r="L13" s="139">
        <f t="shared" si="3"/>
        <v>-1.7543916370298525</v>
      </c>
      <c r="M13" s="139"/>
      <c r="N13" s="139"/>
      <c r="O13" s="139"/>
      <c r="P13" s="139"/>
    </row>
    <row r="14" spans="1:16">
      <c r="A14" s="7" t="s">
        <v>12</v>
      </c>
      <c r="B14" s="141"/>
      <c r="C14" s="199">
        <v>0</v>
      </c>
      <c r="D14" s="199">
        <v>0</v>
      </c>
      <c r="E14" s="199">
        <v>0</v>
      </c>
      <c r="F14" s="145"/>
      <c r="G14" s="145"/>
      <c r="H14" s="145"/>
      <c r="I14" s="146"/>
      <c r="J14" s="6"/>
      <c r="K14" s="135">
        <f t="shared" si="2"/>
        <v>0</v>
      </c>
      <c r="L14" s="135">
        <f t="shared" si="3"/>
        <v>0</v>
      </c>
      <c r="M14" s="135"/>
      <c r="N14" s="135"/>
      <c r="O14" s="135"/>
      <c r="P14" s="135"/>
    </row>
    <row r="15" spans="1:16">
      <c r="A15" s="7" t="s">
        <v>9</v>
      </c>
      <c r="B15" s="141"/>
      <c r="C15" s="199">
        <v>0</v>
      </c>
      <c r="D15" s="199">
        <v>0</v>
      </c>
      <c r="E15" s="199">
        <v>0</v>
      </c>
      <c r="F15" s="145"/>
      <c r="G15" s="145"/>
      <c r="H15" s="145"/>
      <c r="I15" s="146"/>
      <c r="J15" s="6"/>
      <c r="K15" s="140">
        <f t="shared" si="2"/>
        <v>0</v>
      </c>
      <c r="L15" s="140">
        <f t="shared" si="3"/>
        <v>0</v>
      </c>
      <c r="M15" s="140"/>
      <c r="N15" s="140"/>
      <c r="O15" s="140"/>
      <c r="P15" s="140"/>
    </row>
    <row r="16" spans="1:16" ht="15.75" thickBot="1">
      <c r="A16" s="8" t="s">
        <v>13</v>
      </c>
      <c r="B16" s="9"/>
      <c r="C16" s="200">
        <v>-1.8</v>
      </c>
      <c r="D16" s="200">
        <v>2.7</v>
      </c>
      <c r="E16" s="200">
        <v>-2.1</v>
      </c>
      <c r="F16" s="147"/>
      <c r="G16" s="147"/>
      <c r="H16" s="147"/>
      <c r="I16" s="148"/>
      <c r="J16" s="10"/>
      <c r="K16" s="136">
        <f t="shared" si="2"/>
        <v>-2.4427238626526884</v>
      </c>
      <c r="L16" s="136">
        <f t="shared" si="3"/>
        <v>-1.7543916370298525</v>
      </c>
      <c r="M16" s="136"/>
      <c r="N16" s="136"/>
      <c r="O16" s="136"/>
      <c r="P16" s="136"/>
    </row>
    <row r="17" spans="1:16" ht="45.95" customHeight="1">
      <c r="A17" s="205" t="s">
        <v>135</v>
      </c>
      <c r="B17" s="206"/>
      <c r="C17" s="206"/>
      <c r="D17" s="206"/>
      <c r="E17" s="206"/>
      <c r="F17" s="206"/>
      <c r="G17" s="206"/>
      <c r="H17" s="206"/>
      <c r="I17" s="206"/>
      <c r="J17" s="206"/>
      <c r="K17" s="207"/>
      <c r="L17" s="207"/>
      <c r="M17" s="207"/>
      <c r="N17" s="207"/>
      <c r="O17" s="207"/>
      <c r="P17" s="207"/>
    </row>
    <row r="287" spans="13:15">
      <c r="M287" s="3">
        <v>45</v>
      </c>
      <c r="O287" s="3" t="s">
        <v>138</v>
      </c>
    </row>
  </sheetData>
  <mergeCells count="11">
    <mergeCell ref="A2:P2"/>
    <mergeCell ref="A17:P17"/>
    <mergeCell ref="K3:P4"/>
    <mergeCell ref="K5:P5"/>
    <mergeCell ref="A3:A6"/>
    <mergeCell ref="B3:B4"/>
    <mergeCell ref="C3:I3"/>
    <mergeCell ref="C4:I4"/>
    <mergeCell ref="J3:J4"/>
    <mergeCell ref="C5:C6"/>
    <mergeCell ref="D5:I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S85"/>
  <sheetViews>
    <sheetView zoomScale="110" zoomScaleNormal="138" workbookViewId="0"/>
  </sheetViews>
  <sheetFormatPr baseColWidth="10" defaultColWidth="11.42578125" defaultRowHeight="15"/>
  <cols>
    <col min="1" max="1" width="28.85546875" style="3" customWidth="1"/>
    <col min="2" max="2" width="3.28515625" style="3" customWidth="1"/>
    <col min="3" max="8" width="11.42578125" style="3"/>
    <col min="9" max="9" width="9.140625" style="3" customWidth="1"/>
    <col min="10" max="10" width="4.85546875" style="3" customWidth="1"/>
    <col min="11" max="15" width="11.42578125" style="3"/>
    <col min="16" max="16" width="9.140625" style="3" customWidth="1"/>
    <col min="17" max="17" width="50" style="3" customWidth="1"/>
    <col min="18" max="18" width="11.42578125" style="3"/>
    <col min="19" max="19" width="11.42578125" style="52"/>
    <col min="20" max="16384" width="11.42578125" style="3"/>
  </cols>
  <sheetData>
    <row r="1" spans="1:19" ht="15.75" thickBot="1">
      <c r="A1" s="3" t="str">
        <f>'Ente Público'!B3</f>
        <v>Instituto de Ecología, A.C.</v>
      </c>
    </row>
    <row r="2" spans="1:19" ht="15.75" thickBot="1">
      <c r="A2" s="202" t="s">
        <v>14</v>
      </c>
      <c r="B2" s="203"/>
      <c r="C2" s="203"/>
      <c r="D2" s="203"/>
      <c r="E2" s="203"/>
      <c r="F2" s="203"/>
      <c r="G2" s="203"/>
      <c r="H2" s="203"/>
      <c r="I2" s="203"/>
      <c r="J2" s="203"/>
      <c r="K2" s="203"/>
      <c r="L2" s="203"/>
      <c r="M2" s="203"/>
      <c r="N2" s="203"/>
      <c r="O2" s="203"/>
      <c r="P2" s="203"/>
      <c r="Q2" s="204"/>
    </row>
    <row r="3" spans="1:19" s="11" customFormat="1" ht="12" customHeight="1" thickBot="1">
      <c r="A3" s="236" t="s">
        <v>155</v>
      </c>
      <c r="B3" s="232"/>
      <c r="C3" s="233" t="s">
        <v>15</v>
      </c>
      <c r="D3" s="233"/>
      <c r="E3" s="233"/>
      <c r="F3" s="233"/>
      <c r="G3" s="233"/>
      <c r="H3" s="233"/>
      <c r="I3" s="233"/>
      <c r="J3" s="234"/>
      <c r="K3" s="233" t="s">
        <v>473</v>
      </c>
      <c r="L3" s="233"/>
      <c r="M3" s="233"/>
      <c r="N3" s="233"/>
      <c r="O3" s="233"/>
      <c r="P3" s="233"/>
      <c r="Q3" s="222" t="s">
        <v>156</v>
      </c>
      <c r="S3" s="52"/>
    </row>
    <row r="4" spans="1:19" s="11" customFormat="1" ht="18.75" customHeight="1" thickBot="1">
      <c r="A4" s="237"/>
      <c r="B4" s="228"/>
      <c r="C4" s="233" t="s">
        <v>3</v>
      </c>
      <c r="D4" s="233"/>
      <c r="E4" s="233"/>
      <c r="F4" s="233"/>
      <c r="G4" s="233"/>
      <c r="H4" s="233"/>
      <c r="I4" s="233"/>
      <c r="J4" s="235"/>
      <c r="K4" s="239"/>
      <c r="L4" s="239"/>
      <c r="M4" s="239"/>
      <c r="N4" s="239"/>
      <c r="O4" s="239"/>
      <c r="P4" s="239"/>
      <c r="Q4" s="223"/>
      <c r="S4" s="52"/>
    </row>
    <row r="5" spans="1:19" s="11" customFormat="1" ht="11.1" customHeight="1" thickBot="1">
      <c r="A5" s="237"/>
      <c r="B5" s="72"/>
      <c r="C5" s="225" t="s">
        <v>148</v>
      </c>
      <c r="D5" s="221" t="s">
        <v>4</v>
      </c>
      <c r="E5" s="221"/>
      <c r="F5" s="221"/>
      <c r="G5" s="221"/>
      <c r="H5" s="221"/>
      <c r="I5" s="221"/>
      <c r="J5" s="33"/>
      <c r="K5" s="221"/>
      <c r="L5" s="221"/>
      <c r="M5" s="221"/>
      <c r="N5" s="221"/>
      <c r="O5" s="221"/>
      <c r="P5" s="221"/>
      <c r="Q5" s="223"/>
      <c r="S5" s="52"/>
    </row>
    <row r="6" spans="1:19" s="11" customFormat="1" ht="9">
      <c r="A6" s="237"/>
      <c r="B6" s="228"/>
      <c r="C6" s="226"/>
      <c r="D6" s="71" t="s">
        <v>16</v>
      </c>
      <c r="E6" s="71" t="s">
        <v>17</v>
      </c>
      <c r="F6" s="71" t="s">
        <v>18</v>
      </c>
      <c r="G6" s="71" t="s">
        <v>19</v>
      </c>
      <c r="H6" s="71" t="s">
        <v>20</v>
      </c>
      <c r="I6" s="71" t="s">
        <v>21</v>
      </c>
      <c r="J6" s="230"/>
      <c r="K6" s="71" t="s">
        <v>22</v>
      </c>
      <c r="L6" s="71" t="s">
        <v>17</v>
      </c>
      <c r="M6" s="71" t="s">
        <v>18</v>
      </c>
      <c r="N6" s="71" t="s">
        <v>19</v>
      </c>
      <c r="O6" s="71" t="s">
        <v>20</v>
      </c>
      <c r="P6" s="71" t="s">
        <v>21</v>
      </c>
      <c r="Q6" s="223"/>
      <c r="S6" s="52"/>
    </row>
    <row r="7" spans="1:19" s="11" customFormat="1" ht="17.25" thickBot="1">
      <c r="A7" s="238"/>
      <c r="B7" s="229"/>
      <c r="C7" s="227"/>
      <c r="D7" s="78" t="s">
        <v>149</v>
      </c>
      <c r="E7" s="78" t="s">
        <v>150</v>
      </c>
      <c r="F7" s="78" t="s">
        <v>151</v>
      </c>
      <c r="G7" s="78" t="s">
        <v>152</v>
      </c>
      <c r="H7" s="78" t="s">
        <v>153</v>
      </c>
      <c r="I7" s="78" t="s">
        <v>154</v>
      </c>
      <c r="J7" s="231"/>
      <c r="K7" s="78" t="s">
        <v>467</v>
      </c>
      <c r="L7" s="78" t="s">
        <v>468</v>
      </c>
      <c r="M7" s="78" t="s">
        <v>469</v>
      </c>
      <c r="N7" s="78" t="s">
        <v>470</v>
      </c>
      <c r="O7" s="78" t="s">
        <v>471</v>
      </c>
      <c r="P7" s="78" t="s">
        <v>472</v>
      </c>
      <c r="Q7" s="224"/>
      <c r="S7" s="52"/>
    </row>
    <row r="8" spans="1:19">
      <c r="A8" s="12"/>
      <c r="B8" s="13"/>
      <c r="C8" s="14"/>
      <c r="D8" s="15"/>
      <c r="E8" s="16"/>
      <c r="F8" s="16"/>
      <c r="G8" s="17"/>
      <c r="H8" s="17"/>
      <c r="I8" s="14"/>
      <c r="J8" s="17"/>
      <c r="K8" s="15"/>
      <c r="L8" s="15"/>
      <c r="M8" s="15"/>
      <c r="N8" s="17"/>
      <c r="O8" s="17"/>
      <c r="P8" s="14"/>
      <c r="Q8" s="18"/>
    </row>
    <row r="9" spans="1:19" ht="18.95" customHeight="1">
      <c r="A9" s="19" t="s">
        <v>5</v>
      </c>
      <c r="B9" s="20"/>
      <c r="C9" s="55">
        <f t="shared" ref="C9:I9" si="0">SUM(C10:C69)</f>
        <v>31.94</v>
      </c>
      <c r="D9" s="55">
        <f t="shared" si="0"/>
        <v>15.412000000000004</v>
      </c>
      <c r="E9" s="55">
        <f t="shared" si="0"/>
        <v>11.87</v>
      </c>
      <c r="F9" s="55">
        <f t="shared" si="0"/>
        <v>0</v>
      </c>
      <c r="G9" s="55">
        <f t="shared" si="0"/>
        <v>0</v>
      </c>
      <c r="H9" s="55">
        <f t="shared" si="0"/>
        <v>0</v>
      </c>
      <c r="I9" s="55">
        <f t="shared" si="0"/>
        <v>0</v>
      </c>
      <c r="J9" s="21"/>
      <c r="K9" s="29">
        <f>IFERROR((D9)/(C9*1.0397)-1,0)</f>
        <v>-0.53589521663111594</v>
      </c>
      <c r="L9" s="29">
        <f>IFERROR((E9)/(D9*1.031)-1,0)</f>
        <v>-0.25297858270087215</v>
      </c>
      <c r="M9" s="29"/>
      <c r="N9" s="29"/>
      <c r="O9" s="29"/>
      <c r="P9" s="29"/>
      <c r="Q9" s="22"/>
    </row>
    <row r="10" spans="1:19" ht="27" customHeight="1">
      <c r="A10" s="23" t="s">
        <v>81</v>
      </c>
      <c r="B10" s="24"/>
      <c r="C10" s="54">
        <v>15.6</v>
      </c>
      <c r="D10" s="54">
        <v>0</v>
      </c>
      <c r="E10" s="54">
        <v>0</v>
      </c>
      <c r="F10" s="54"/>
      <c r="G10" s="54"/>
      <c r="H10" s="53"/>
      <c r="I10" s="53"/>
      <c r="J10" s="25"/>
      <c r="K10" s="29">
        <f t="shared" ref="K10:K69" si="1">IFERROR((D10)/(C10*1.0397)-1,0)</f>
        <v>-1</v>
      </c>
      <c r="L10" s="29">
        <f t="shared" ref="L10:L69" si="2">IFERROR((E10)/(D10*1.031)-1,0)</f>
        <v>0</v>
      </c>
      <c r="M10" s="29"/>
      <c r="N10" s="29"/>
      <c r="O10" s="29"/>
      <c r="P10" s="29"/>
      <c r="Q10" s="198"/>
    </row>
    <row r="11" spans="1:19" ht="26.1" customHeight="1">
      <c r="A11" s="23" t="s">
        <v>82</v>
      </c>
      <c r="B11" s="24"/>
      <c r="C11" s="54">
        <v>0.8</v>
      </c>
      <c r="D11" s="54">
        <v>0</v>
      </c>
      <c r="E11" s="54">
        <v>0</v>
      </c>
      <c r="F11" s="54"/>
      <c r="G11" s="54"/>
      <c r="H11" s="53"/>
      <c r="I11" s="53"/>
      <c r="J11" s="25"/>
      <c r="K11" s="29">
        <f t="shared" si="1"/>
        <v>-1</v>
      </c>
      <c r="L11" s="29">
        <f t="shared" si="2"/>
        <v>0</v>
      </c>
      <c r="M11" s="29"/>
      <c r="N11" s="29"/>
      <c r="O11" s="29"/>
      <c r="P11" s="29"/>
      <c r="Q11" s="198"/>
    </row>
    <row r="12" spans="1:19" ht="60" customHeight="1">
      <c r="A12" s="23" t="s">
        <v>33</v>
      </c>
      <c r="B12" s="24"/>
      <c r="C12" s="54">
        <v>0.4</v>
      </c>
      <c r="D12" s="54">
        <v>0.4</v>
      </c>
      <c r="E12" s="54">
        <v>0.3</v>
      </c>
      <c r="F12" s="54"/>
      <c r="G12" s="54"/>
      <c r="H12" s="53"/>
      <c r="I12" s="53"/>
      <c r="J12" s="25"/>
      <c r="K12" s="29">
        <f t="shared" si="1"/>
        <v>-3.8184091564874456E-2</v>
      </c>
      <c r="L12" s="29">
        <f t="shared" si="2"/>
        <v>-0.27255092143549953</v>
      </c>
      <c r="M12" s="29"/>
      <c r="N12" s="29"/>
      <c r="O12" s="29"/>
      <c r="P12" s="29"/>
      <c r="Q12" s="198" t="s">
        <v>483</v>
      </c>
    </row>
    <row r="13" spans="1:19" ht="24.95" customHeight="1">
      <c r="A13" s="23" t="s">
        <v>34</v>
      </c>
      <c r="B13" s="24"/>
      <c r="C13" s="54"/>
      <c r="D13" s="54"/>
      <c r="E13" s="54"/>
      <c r="F13" s="54"/>
      <c r="G13" s="54"/>
      <c r="H13" s="53"/>
      <c r="I13" s="53"/>
      <c r="J13" s="25"/>
      <c r="K13" s="29">
        <f t="shared" si="1"/>
        <v>0</v>
      </c>
      <c r="L13" s="29">
        <f t="shared" si="2"/>
        <v>0</v>
      </c>
      <c r="M13" s="29"/>
      <c r="N13" s="29"/>
      <c r="O13" s="29"/>
      <c r="P13" s="29"/>
      <c r="Q13" s="198"/>
    </row>
    <row r="14" spans="1:19" ht="27.95" customHeight="1">
      <c r="A14" s="23" t="s">
        <v>35</v>
      </c>
      <c r="B14" s="24"/>
      <c r="C14" s="54">
        <v>0.5</v>
      </c>
      <c r="D14" s="54">
        <v>0.5</v>
      </c>
      <c r="E14" s="54">
        <v>0.5</v>
      </c>
      <c r="F14" s="54"/>
      <c r="G14" s="54"/>
      <c r="H14" s="53"/>
      <c r="I14" s="53"/>
      <c r="J14" s="25"/>
      <c r="K14" s="29">
        <f t="shared" si="1"/>
        <v>-3.8184091564874567E-2</v>
      </c>
      <c r="L14" s="29">
        <f t="shared" si="2"/>
        <v>-3.0067895247332554E-2</v>
      </c>
      <c r="M14" s="29"/>
      <c r="N14" s="29"/>
      <c r="O14" s="29"/>
      <c r="P14" s="29"/>
      <c r="Q14" s="198"/>
    </row>
    <row r="15" spans="1:19" ht="18" customHeight="1">
      <c r="A15" s="23" t="s">
        <v>36</v>
      </c>
      <c r="B15" s="24"/>
      <c r="C15" s="54"/>
      <c r="D15" s="54"/>
      <c r="E15" s="54"/>
      <c r="F15" s="54"/>
      <c r="G15" s="54"/>
      <c r="H15" s="53"/>
      <c r="I15" s="53"/>
      <c r="J15" s="25"/>
      <c r="K15" s="29">
        <f t="shared" si="1"/>
        <v>0</v>
      </c>
      <c r="L15" s="29">
        <f t="shared" si="2"/>
        <v>0</v>
      </c>
      <c r="M15" s="29"/>
      <c r="N15" s="29"/>
      <c r="O15" s="29"/>
      <c r="P15" s="29"/>
      <c r="Q15" s="198"/>
    </row>
    <row r="16" spans="1:19" ht="45.95" customHeight="1">
      <c r="A16" s="23" t="s">
        <v>37</v>
      </c>
      <c r="B16" s="26"/>
      <c r="C16" s="54"/>
      <c r="D16" s="69"/>
      <c r="E16" s="54"/>
      <c r="F16" s="54"/>
      <c r="G16" s="54"/>
      <c r="H16" s="53"/>
      <c r="I16" s="53"/>
      <c r="J16" s="27"/>
      <c r="K16" s="29">
        <f t="shared" si="1"/>
        <v>0</v>
      </c>
      <c r="L16" s="29">
        <f t="shared" si="2"/>
        <v>0</v>
      </c>
      <c r="M16" s="29"/>
      <c r="N16" s="29"/>
      <c r="O16" s="29"/>
      <c r="P16" s="29"/>
      <c r="Q16" s="198"/>
    </row>
    <row r="17" spans="1:17" ht="24" customHeight="1">
      <c r="A17" s="23" t="s">
        <v>38</v>
      </c>
      <c r="B17" s="26"/>
      <c r="C17" s="54"/>
      <c r="D17" s="69"/>
      <c r="E17" s="54"/>
      <c r="F17" s="54"/>
      <c r="G17" s="54"/>
      <c r="H17" s="53"/>
      <c r="I17" s="53"/>
      <c r="J17" s="27"/>
      <c r="K17" s="29">
        <f t="shared" si="1"/>
        <v>0</v>
      </c>
      <c r="L17" s="29">
        <f t="shared" si="2"/>
        <v>0</v>
      </c>
      <c r="M17" s="29"/>
      <c r="N17" s="29"/>
      <c r="O17" s="29"/>
      <c r="P17" s="29"/>
      <c r="Q17" s="198"/>
    </row>
    <row r="18" spans="1:17" ht="58.5" customHeight="1">
      <c r="A18" s="23" t="s">
        <v>39</v>
      </c>
      <c r="B18" s="26"/>
      <c r="C18" s="54">
        <v>0.3</v>
      </c>
      <c r="D18" s="69">
        <v>0.2</v>
      </c>
      <c r="E18" s="54">
        <v>0.1</v>
      </c>
      <c r="F18" s="54"/>
      <c r="G18" s="54"/>
      <c r="H18" s="53"/>
      <c r="I18" s="53"/>
      <c r="J18" s="27"/>
      <c r="K18" s="29">
        <f t="shared" si="1"/>
        <v>-0.35878939437658297</v>
      </c>
      <c r="L18" s="29">
        <f t="shared" si="2"/>
        <v>-0.51503394762366628</v>
      </c>
      <c r="M18" s="29"/>
      <c r="N18" s="29"/>
      <c r="O18" s="29"/>
      <c r="P18" s="29"/>
      <c r="Q18" s="198" t="s">
        <v>483</v>
      </c>
    </row>
    <row r="19" spans="1:17" ht="57.75" customHeight="1">
      <c r="A19" s="23" t="s">
        <v>40</v>
      </c>
      <c r="B19" s="26"/>
      <c r="C19" s="54">
        <v>0.1</v>
      </c>
      <c r="D19" s="69">
        <v>0.1</v>
      </c>
      <c r="E19" s="54">
        <v>0.02</v>
      </c>
      <c r="F19" s="54"/>
      <c r="G19" s="54"/>
      <c r="H19" s="53"/>
      <c r="I19" s="53"/>
      <c r="J19" s="27"/>
      <c r="K19" s="29">
        <f t="shared" si="1"/>
        <v>-3.8184091564874456E-2</v>
      </c>
      <c r="L19" s="29">
        <f t="shared" si="2"/>
        <v>-0.80601357904946647</v>
      </c>
      <c r="M19" s="29"/>
      <c r="N19" s="29"/>
      <c r="O19" s="29"/>
      <c r="P19" s="29"/>
      <c r="Q19" s="198" t="s">
        <v>483</v>
      </c>
    </row>
    <row r="20" spans="1:17" ht="85.5" customHeight="1">
      <c r="A20" s="23" t="s">
        <v>41</v>
      </c>
      <c r="B20" s="26"/>
      <c r="C20" s="54">
        <v>1.8</v>
      </c>
      <c r="D20" s="69">
        <v>1.7</v>
      </c>
      <c r="E20" s="54">
        <v>1</v>
      </c>
      <c r="F20" s="54"/>
      <c r="G20" s="54"/>
      <c r="H20" s="53"/>
      <c r="I20" s="53"/>
      <c r="J20" s="27"/>
      <c r="K20" s="29">
        <f t="shared" si="1"/>
        <v>-9.1618308700159301E-2</v>
      </c>
      <c r="L20" s="29">
        <f t="shared" si="2"/>
        <v>-0.42945170308666614</v>
      </c>
      <c r="M20" s="29"/>
      <c r="N20" s="29"/>
      <c r="O20" s="29"/>
      <c r="P20" s="29"/>
      <c r="Q20" s="198" t="s">
        <v>484</v>
      </c>
    </row>
    <row r="21" spans="1:17" ht="39.950000000000003" customHeight="1">
      <c r="A21" s="23" t="s">
        <v>42</v>
      </c>
      <c r="B21" s="26"/>
      <c r="C21" s="54"/>
      <c r="D21" s="69"/>
      <c r="E21" s="54"/>
      <c r="F21" s="54"/>
      <c r="G21" s="54"/>
      <c r="H21" s="53"/>
      <c r="I21" s="53"/>
      <c r="J21" s="27"/>
      <c r="K21" s="29">
        <f t="shared" si="1"/>
        <v>0</v>
      </c>
      <c r="L21" s="29">
        <f t="shared" si="2"/>
        <v>0</v>
      </c>
      <c r="M21" s="29"/>
      <c r="N21" s="29"/>
      <c r="O21" s="29"/>
      <c r="P21" s="29"/>
      <c r="Q21" s="198"/>
    </row>
    <row r="22" spans="1:17" ht="41.1" customHeight="1">
      <c r="A22" s="23" t="s">
        <v>43</v>
      </c>
      <c r="B22" s="26"/>
      <c r="C22" s="54"/>
      <c r="D22" s="69"/>
      <c r="E22" s="54"/>
      <c r="F22" s="54"/>
      <c r="G22" s="54"/>
      <c r="H22" s="53"/>
      <c r="I22" s="53"/>
      <c r="J22" s="27"/>
      <c r="K22" s="29">
        <f t="shared" si="1"/>
        <v>0</v>
      </c>
      <c r="L22" s="29">
        <f t="shared" si="2"/>
        <v>0</v>
      </c>
      <c r="M22" s="29"/>
      <c r="N22" s="29"/>
      <c r="O22" s="29"/>
      <c r="P22" s="29"/>
      <c r="Q22" s="198"/>
    </row>
    <row r="23" spans="1:17" ht="38.1" customHeight="1">
      <c r="A23" s="23" t="s">
        <v>44</v>
      </c>
      <c r="B23" s="26"/>
      <c r="C23" s="54"/>
      <c r="D23" s="69"/>
      <c r="E23" s="54"/>
      <c r="F23" s="54"/>
      <c r="G23" s="54"/>
      <c r="H23" s="53"/>
      <c r="I23" s="53"/>
      <c r="J23" s="27"/>
      <c r="K23" s="29">
        <f t="shared" si="1"/>
        <v>0</v>
      </c>
      <c r="L23" s="29">
        <f t="shared" si="2"/>
        <v>0</v>
      </c>
      <c r="M23" s="29"/>
      <c r="N23" s="29"/>
      <c r="O23" s="29"/>
      <c r="P23" s="29"/>
      <c r="Q23" s="198"/>
    </row>
    <row r="24" spans="1:17" ht="17.100000000000001" customHeight="1">
      <c r="A24" s="23" t="s">
        <v>45</v>
      </c>
      <c r="B24" s="26"/>
      <c r="C24" s="54"/>
      <c r="D24" s="69"/>
      <c r="E24" s="54"/>
      <c r="F24" s="54"/>
      <c r="G24" s="54"/>
      <c r="H24" s="53"/>
      <c r="I24" s="53"/>
      <c r="J24" s="27"/>
      <c r="K24" s="29">
        <f t="shared" si="1"/>
        <v>0</v>
      </c>
      <c r="L24" s="29">
        <f t="shared" si="2"/>
        <v>0</v>
      </c>
      <c r="M24" s="29"/>
      <c r="N24" s="29"/>
      <c r="O24" s="29"/>
      <c r="P24" s="29"/>
      <c r="Q24" s="198"/>
    </row>
    <row r="25" spans="1:17" ht="107.25" customHeight="1">
      <c r="A25" s="23" t="s">
        <v>46</v>
      </c>
      <c r="B25" s="26"/>
      <c r="C25" s="54">
        <v>0.4</v>
      </c>
      <c r="D25" s="69">
        <v>0.4</v>
      </c>
      <c r="E25" s="54">
        <v>1.1000000000000001</v>
      </c>
      <c r="F25" s="54"/>
      <c r="G25" s="54"/>
      <c r="H25" s="53"/>
      <c r="I25" s="53"/>
      <c r="J25" s="27"/>
      <c r="K25" s="29">
        <f t="shared" si="1"/>
        <v>-3.8184091564874456E-2</v>
      </c>
      <c r="L25" s="29">
        <f t="shared" si="2"/>
        <v>1.6673132880698356</v>
      </c>
      <c r="M25" s="29"/>
      <c r="N25" s="29"/>
      <c r="O25" s="29"/>
      <c r="P25" s="29"/>
      <c r="Q25" s="198" t="s">
        <v>485</v>
      </c>
    </row>
    <row r="26" spans="1:17" ht="20.100000000000001" customHeight="1">
      <c r="A26" s="23" t="s">
        <v>47</v>
      </c>
      <c r="B26" s="26"/>
      <c r="C26" s="54">
        <v>0.6</v>
      </c>
      <c r="D26" s="69">
        <v>0.6</v>
      </c>
      <c r="E26" s="54">
        <v>0.6</v>
      </c>
      <c r="F26" s="54"/>
      <c r="G26" s="54"/>
      <c r="H26" s="53"/>
      <c r="I26" s="53"/>
      <c r="J26" s="27"/>
      <c r="K26" s="29">
        <f t="shared" si="1"/>
        <v>-3.8184091564874567E-2</v>
      </c>
      <c r="L26" s="29">
        <f t="shared" si="2"/>
        <v>-3.0067895247332554E-2</v>
      </c>
      <c r="M26" s="29"/>
      <c r="N26" s="29"/>
      <c r="O26" s="29"/>
      <c r="P26" s="29"/>
      <c r="Q26" s="198"/>
    </row>
    <row r="27" spans="1:17" ht="36" customHeight="1">
      <c r="A27" s="23" t="s">
        <v>48</v>
      </c>
      <c r="B27" s="26"/>
      <c r="C27" s="194">
        <v>0.02</v>
      </c>
      <c r="D27" s="195">
        <v>0.01</v>
      </c>
      <c r="E27" s="194">
        <v>0</v>
      </c>
      <c r="F27" s="54"/>
      <c r="G27" s="54"/>
      <c r="H27" s="53"/>
      <c r="I27" s="53"/>
      <c r="J27" s="27"/>
      <c r="K27" s="29">
        <f t="shared" si="1"/>
        <v>-0.51909204578243728</v>
      </c>
      <c r="L27" s="29">
        <f t="shared" si="2"/>
        <v>-1</v>
      </c>
      <c r="M27" s="29"/>
      <c r="N27" s="29"/>
      <c r="O27" s="29"/>
      <c r="P27" s="29"/>
      <c r="Q27" s="198" t="s">
        <v>486</v>
      </c>
    </row>
    <row r="28" spans="1:17" ht="21" customHeight="1">
      <c r="A28" s="23" t="s">
        <v>49</v>
      </c>
      <c r="B28" s="26"/>
      <c r="C28" s="54"/>
      <c r="D28" s="69"/>
      <c r="E28" s="54"/>
      <c r="F28" s="54"/>
      <c r="G28" s="54"/>
      <c r="H28" s="53"/>
      <c r="I28" s="53"/>
      <c r="J28" s="27"/>
      <c r="K28" s="29">
        <f t="shared" si="1"/>
        <v>0</v>
      </c>
      <c r="L28" s="29">
        <f t="shared" si="2"/>
        <v>0</v>
      </c>
      <c r="M28" s="29"/>
      <c r="N28" s="29"/>
      <c r="O28" s="29"/>
      <c r="P28" s="29"/>
      <c r="Q28" s="198"/>
    </row>
    <row r="29" spans="1:17" ht="18.95" customHeight="1">
      <c r="A29" s="23" t="s">
        <v>50</v>
      </c>
      <c r="B29" s="26"/>
      <c r="C29" s="54"/>
      <c r="D29" s="69"/>
      <c r="E29" s="54"/>
      <c r="F29" s="54"/>
      <c r="G29" s="54"/>
      <c r="H29" s="53"/>
      <c r="I29" s="53"/>
      <c r="J29" s="27"/>
      <c r="K29" s="29">
        <f t="shared" si="1"/>
        <v>0</v>
      </c>
      <c r="L29" s="29">
        <f t="shared" si="2"/>
        <v>0</v>
      </c>
      <c r="M29" s="29"/>
      <c r="N29" s="29"/>
      <c r="O29" s="29"/>
      <c r="P29" s="29"/>
      <c r="Q29" s="198"/>
    </row>
    <row r="30" spans="1:17" ht="18.95" customHeight="1">
      <c r="A30" s="23" t="s">
        <v>51</v>
      </c>
      <c r="B30" s="26"/>
      <c r="C30" s="54"/>
      <c r="D30" s="69"/>
      <c r="E30" s="54"/>
      <c r="F30" s="54"/>
      <c r="G30" s="54"/>
      <c r="H30" s="53"/>
      <c r="I30" s="53"/>
      <c r="J30" s="27"/>
      <c r="K30" s="29">
        <f t="shared" si="1"/>
        <v>0</v>
      </c>
      <c r="L30" s="29">
        <f t="shared" si="2"/>
        <v>0</v>
      </c>
      <c r="M30" s="29"/>
      <c r="N30" s="29"/>
      <c r="O30" s="29"/>
      <c r="P30" s="29"/>
      <c r="Q30" s="198"/>
    </row>
    <row r="31" spans="1:17" ht="35.25" customHeight="1">
      <c r="A31" s="23" t="s">
        <v>52</v>
      </c>
      <c r="B31" s="26"/>
      <c r="C31" s="54">
        <v>1.2</v>
      </c>
      <c r="D31" s="69">
        <v>1.4</v>
      </c>
      <c r="E31" s="54">
        <v>1.2</v>
      </c>
      <c r="F31" s="54"/>
      <c r="G31" s="54"/>
      <c r="H31" s="53"/>
      <c r="I31" s="53"/>
      <c r="J31" s="27"/>
      <c r="K31" s="29">
        <f t="shared" si="1"/>
        <v>0.12211855984097952</v>
      </c>
      <c r="L31" s="29">
        <f t="shared" si="2"/>
        <v>-0.16862962449771368</v>
      </c>
      <c r="M31" s="29"/>
      <c r="N31" s="29"/>
      <c r="O31" s="29"/>
      <c r="P31" s="29"/>
      <c r="Q31" s="198" t="s">
        <v>487</v>
      </c>
    </row>
    <row r="32" spans="1:17" ht="21" customHeight="1">
      <c r="A32" s="23" t="s">
        <v>53</v>
      </c>
      <c r="B32" s="26"/>
      <c r="C32" s="54">
        <v>0.1</v>
      </c>
      <c r="D32" s="69">
        <v>0.2</v>
      </c>
      <c r="E32" s="54">
        <v>0.2</v>
      </c>
      <c r="F32" s="54"/>
      <c r="G32" s="54"/>
      <c r="H32" s="53"/>
      <c r="I32" s="53"/>
      <c r="J32" s="27"/>
      <c r="K32" s="29">
        <f t="shared" si="1"/>
        <v>0.92363181687025109</v>
      </c>
      <c r="L32" s="29">
        <f t="shared" si="2"/>
        <v>-3.0067895247332554E-2</v>
      </c>
      <c r="M32" s="29"/>
      <c r="N32" s="29"/>
      <c r="O32" s="29"/>
      <c r="P32" s="29"/>
      <c r="Q32" s="198"/>
    </row>
    <row r="33" spans="1:17" ht="18" customHeight="1">
      <c r="A33" s="23" t="s">
        <v>54</v>
      </c>
      <c r="B33" s="26"/>
      <c r="C33" s="54"/>
      <c r="D33" s="69"/>
      <c r="E33" s="54"/>
      <c r="F33" s="54"/>
      <c r="G33" s="54"/>
      <c r="H33" s="53"/>
      <c r="I33" s="53"/>
      <c r="J33" s="27"/>
      <c r="K33" s="29">
        <f t="shared" si="1"/>
        <v>0</v>
      </c>
      <c r="L33" s="29">
        <f t="shared" si="2"/>
        <v>0</v>
      </c>
      <c r="M33" s="29"/>
      <c r="N33" s="29"/>
      <c r="O33" s="29"/>
      <c r="P33" s="29"/>
      <c r="Q33" s="198"/>
    </row>
    <row r="34" spans="1:17" ht="24" customHeight="1">
      <c r="A34" s="23" t="s">
        <v>55</v>
      </c>
      <c r="B34" s="26"/>
      <c r="C34" s="54"/>
      <c r="D34" s="69"/>
      <c r="E34" s="54"/>
      <c r="F34" s="54"/>
      <c r="G34" s="54"/>
      <c r="H34" s="53"/>
      <c r="I34" s="53"/>
      <c r="J34" s="27"/>
      <c r="K34" s="29">
        <f t="shared" si="1"/>
        <v>0</v>
      </c>
      <c r="L34" s="29">
        <f t="shared" si="2"/>
        <v>0</v>
      </c>
      <c r="M34" s="29"/>
      <c r="N34" s="29"/>
      <c r="O34" s="29"/>
      <c r="P34" s="29"/>
      <c r="Q34" s="198"/>
    </row>
    <row r="35" spans="1:17" ht="21" customHeight="1">
      <c r="A35" s="23" t="s">
        <v>56</v>
      </c>
      <c r="B35" s="26"/>
      <c r="C35" s="54"/>
      <c r="D35" s="69"/>
      <c r="E35" s="54"/>
      <c r="F35" s="54"/>
      <c r="G35" s="54"/>
      <c r="H35" s="53"/>
      <c r="I35" s="53"/>
      <c r="J35" s="27"/>
      <c r="K35" s="29">
        <f t="shared" si="1"/>
        <v>0</v>
      </c>
      <c r="L35" s="29">
        <f t="shared" si="2"/>
        <v>0</v>
      </c>
      <c r="M35" s="29"/>
      <c r="N35" s="29"/>
      <c r="O35" s="29"/>
      <c r="P35" s="29"/>
      <c r="Q35" s="198"/>
    </row>
    <row r="36" spans="1:17" ht="23.1" customHeight="1">
      <c r="A36" s="23" t="s">
        <v>57</v>
      </c>
      <c r="B36" s="26"/>
      <c r="C36" s="54"/>
      <c r="D36" s="69"/>
      <c r="E36" s="54"/>
      <c r="F36" s="54"/>
      <c r="G36" s="54"/>
      <c r="H36" s="53"/>
      <c r="I36" s="53"/>
      <c r="J36" s="27"/>
      <c r="K36" s="29">
        <f t="shared" si="1"/>
        <v>0</v>
      </c>
      <c r="L36" s="29">
        <f t="shared" si="2"/>
        <v>0</v>
      </c>
      <c r="M36" s="29"/>
      <c r="N36" s="29"/>
      <c r="O36" s="29"/>
      <c r="P36" s="29"/>
      <c r="Q36" s="198"/>
    </row>
    <row r="37" spans="1:17" ht="20.100000000000001" customHeight="1">
      <c r="A37" s="23" t="s">
        <v>23</v>
      </c>
      <c r="B37" s="26"/>
      <c r="C37" s="54"/>
      <c r="D37" s="69"/>
      <c r="E37" s="54"/>
      <c r="F37" s="54"/>
      <c r="G37" s="54"/>
      <c r="H37" s="53"/>
      <c r="I37" s="53"/>
      <c r="J37" s="27"/>
      <c r="K37" s="29">
        <f t="shared" si="1"/>
        <v>0</v>
      </c>
      <c r="L37" s="29">
        <f t="shared" si="2"/>
        <v>0</v>
      </c>
      <c r="M37" s="29"/>
      <c r="N37" s="29"/>
      <c r="O37" s="29"/>
      <c r="P37" s="29"/>
      <c r="Q37" s="198"/>
    </row>
    <row r="38" spans="1:17" ht="20.100000000000001" customHeight="1">
      <c r="A38" s="23" t="s">
        <v>24</v>
      </c>
      <c r="B38" s="26"/>
      <c r="C38" s="54"/>
      <c r="D38" s="69"/>
      <c r="E38" s="54"/>
      <c r="F38" s="54"/>
      <c r="G38" s="54"/>
      <c r="H38" s="53"/>
      <c r="I38" s="53"/>
      <c r="J38" s="27"/>
      <c r="K38" s="29">
        <f t="shared" si="1"/>
        <v>0</v>
      </c>
      <c r="L38" s="29">
        <f t="shared" si="2"/>
        <v>0</v>
      </c>
      <c r="M38" s="29"/>
      <c r="N38" s="29"/>
      <c r="O38" s="29"/>
      <c r="P38" s="29"/>
      <c r="Q38" s="198"/>
    </row>
    <row r="39" spans="1:17" ht="26.1" customHeight="1">
      <c r="A39" s="23" t="s">
        <v>25</v>
      </c>
      <c r="B39" s="26"/>
      <c r="C39" s="54">
        <v>2.2000000000000002</v>
      </c>
      <c r="D39" s="69">
        <v>2</v>
      </c>
      <c r="E39" s="54">
        <v>2</v>
      </c>
      <c r="F39" s="54"/>
      <c r="G39" s="54"/>
      <c r="H39" s="53"/>
      <c r="I39" s="53"/>
      <c r="J39" s="27"/>
      <c r="K39" s="29">
        <f t="shared" si="1"/>
        <v>-0.12562190142261331</v>
      </c>
      <c r="L39" s="29">
        <f t="shared" si="2"/>
        <v>-3.0067895247332554E-2</v>
      </c>
      <c r="M39" s="29"/>
      <c r="N39" s="29"/>
      <c r="O39" s="29"/>
      <c r="P39" s="29"/>
      <c r="Q39" s="198"/>
    </row>
    <row r="40" spans="1:17" ht="26.1" customHeight="1">
      <c r="A40" s="23" t="s">
        <v>26</v>
      </c>
      <c r="B40" s="26"/>
      <c r="C40" s="54"/>
      <c r="D40" s="69"/>
      <c r="E40" s="54"/>
      <c r="F40" s="54"/>
      <c r="G40" s="54"/>
      <c r="H40" s="53"/>
      <c r="I40" s="53"/>
      <c r="J40" s="27"/>
      <c r="K40" s="29">
        <f t="shared" si="1"/>
        <v>0</v>
      </c>
      <c r="L40" s="29">
        <f t="shared" si="2"/>
        <v>0</v>
      </c>
      <c r="M40" s="29"/>
      <c r="N40" s="29"/>
      <c r="O40" s="29"/>
      <c r="P40" s="29"/>
      <c r="Q40" s="198"/>
    </row>
    <row r="41" spans="1:17" ht="29.1" customHeight="1">
      <c r="A41" s="23" t="s">
        <v>27</v>
      </c>
      <c r="B41" s="26"/>
      <c r="C41" s="54"/>
      <c r="D41" s="69"/>
      <c r="E41" s="54"/>
      <c r="F41" s="54"/>
      <c r="G41" s="54"/>
      <c r="H41" s="53"/>
      <c r="I41" s="53"/>
      <c r="J41" s="27"/>
      <c r="K41" s="29">
        <f t="shared" si="1"/>
        <v>0</v>
      </c>
      <c r="L41" s="29">
        <f t="shared" si="2"/>
        <v>0</v>
      </c>
      <c r="M41" s="29"/>
      <c r="N41" s="29"/>
      <c r="O41" s="29"/>
      <c r="P41" s="29"/>
      <c r="Q41" s="198"/>
    </row>
    <row r="42" spans="1:17" ht="57" customHeight="1">
      <c r="A42" s="23" t="s">
        <v>28</v>
      </c>
      <c r="B42" s="26"/>
      <c r="C42" s="54">
        <v>1.1000000000000001</v>
      </c>
      <c r="D42" s="69">
        <v>1</v>
      </c>
      <c r="E42" s="54">
        <v>0.6</v>
      </c>
      <c r="F42" s="54"/>
      <c r="G42" s="54"/>
      <c r="H42" s="53"/>
      <c r="I42" s="53"/>
      <c r="J42" s="27"/>
      <c r="K42" s="29">
        <f t="shared" si="1"/>
        <v>-0.12562190142261331</v>
      </c>
      <c r="L42" s="29">
        <f t="shared" si="2"/>
        <v>-0.41804073714839962</v>
      </c>
      <c r="M42" s="29"/>
      <c r="N42" s="29"/>
      <c r="O42" s="29"/>
      <c r="P42" s="29"/>
      <c r="Q42" s="198" t="s">
        <v>488</v>
      </c>
    </row>
    <row r="43" spans="1:17" ht="39" customHeight="1">
      <c r="A43" s="23" t="s">
        <v>29</v>
      </c>
      <c r="B43" s="26"/>
      <c r="C43" s="54"/>
      <c r="D43" s="69"/>
      <c r="E43" s="54"/>
      <c r="F43" s="54"/>
      <c r="G43" s="54"/>
      <c r="H43" s="53"/>
      <c r="I43" s="53"/>
      <c r="J43" s="27"/>
      <c r="K43" s="29">
        <f t="shared" si="1"/>
        <v>0</v>
      </c>
      <c r="L43" s="29">
        <f t="shared" si="2"/>
        <v>0</v>
      </c>
      <c r="M43" s="29"/>
      <c r="N43" s="29"/>
      <c r="O43" s="29"/>
      <c r="P43" s="29"/>
      <c r="Q43" s="198"/>
    </row>
    <row r="44" spans="1:17" ht="33" customHeight="1">
      <c r="A44" s="23" t="s">
        <v>30</v>
      </c>
      <c r="B44" s="26"/>
      <c r="C44" s="54"/>
      <c r="D44" s="69"/>
      <c r="E44" s="54"/>
      <c r="F44" s="54"/>
      <c r="G44" s="54"/>
      <c r="H44" s="53"/>
      <c r="I44" s="53"/>
      <c r="J44" s="27"/>
      <c r="K44" s="29">
        <f t="shared" si="1"/>
        <v>0</v>
      </c>
      <c r="L44" s="29">
        <f t="shared" si="2"/>
        <v>0</v>
      </c>
      <c r="M44" s="29"/>
      <c r="N44" s="29"/>
      <c r="O44" s="29"/>
      <c r="P44" s="29"/>
      <c r="Q44" s="198"/>
    </row>
    <row r="45" spans="1:17" ht="21.95" customHeight="1">
      <c r="A45" s="23" t="s">
        <v>31</v>
      </c>
      <c r="B45" s="26"/>
      <c r="C45" s="54">
        <v>1.6</v>
      </c>
      <c r="D45" s="69">
        <v>1.6</v>
      </c>
      <c r="E45" s="54">
        <v>1.6</v>
      </c>
      <c r="F45" s="54"/>
      <c r="G45" s="54"/>
      <c r="H45" s="53"/>
      <c r="I45" s="53"/>
      <c r="J45" s="27"/>
      <c r="K45" s="29">
        <f t="shared" si="1"/>
        <v>-3.8184091564874456E-2</v>
      </c>
      <c r="L45" s="29">
        <f t="shared" si="2"/>
        <v>-3.0067895247332554E-2</v>
      </c>
      <c r="M45" s="29"/>
      <c r="N45" s="29"/>
      <c r="O45" s="29"/>
      <c r="P45" s="29"/>
      <c r="Q45" s="198"/>
    </row>
    <row r="46" spans="1:17" ht="21.95" customHeight="1">
      <c r="A46" s="23" t="s">
        <v>32</v>
      </c>
      <c r="B46" s="26"/>
      <c r="C46" s="54"/>
      <c r="D46" s="69"/>
      <c r="E46" s="54"/>
      <c r="F46" s="54"/>
      <c r="G46" s="54"/>
      <c r="H46" s="53"/>
      <c r="I46" s="53"/>
      <c r="J46" s="27"/>
      <c r="K46" s="29">
        <f t="shared" si="1"/>
        <v>0</v>
      </c>
      <c r="L46" s="29">
        <f t="shared" si="2"/>
        <v>0</v>
      </c>
      <c r="M46" s="29"/>
      <c r="N46" s="29"/>
      <c r="O46" s="29"/>
      <c r="P46" s="29"/>
      <c r="Q46" s="198"/>
    </row>
    <row r="47" spans="1:17" ht="27" customHeight="1">
      <c r="A47" s="23" t="s">
        <v>73</v>
      </c>
      <c r="B47" s="26"/>
      <c r="C47" s="54"/>
      <c r="D47" s="69"/>
      <c r="E47" s="54"/>
      <c r="F47" s="54"/>
      <c r="G47" s="54"/>
      <c r="H47" s="53"/>
      <c r="I47" s="53"/>
      <c r="J47" s="27"/>
      <c r="K47" s="29">
        <f t="shared" si="1"/>
        <v>0</v>
      </c>
      <c r="L47" s="29">
        <f t="shared" si="2"/>
        <v>0</v>
      </c>
      <c r="M47" s="29"/>
      <c r="N47" s="29"/>
      <c r="O47" s="29"/>
      <c r="P47" s="29"/>
      <c r="Q47" s="198"/>
    </row>
    <row r="48" spans="1:17" ht="24.95" customHeight="1">
      <c r="A48" s="23" t="s">
        <v>74</v>
      </c>
      <c r="B48" s="26"/>
      <c r="C48" s="54"/>
      <c r="D48" s="69"/>
      <c r="E48" s="54"/>
      <c r="F48" s="54"/>
      <c r="G48" s="54"/>
      <c r="H48" s="53"/>
      <c r="I48" s="53"/>
      <c r="J48" s="27"/>
      <c r="K48" s="29">
        <f t="shared" si="1"/>
        <v>0</v>
      </c>
      <c r="L48" s="29">
        <f t="shared" si="2"/>
        <v>0</v>
      </c>
      <c r="M48" s="29"/>
      <c r="N48" s="29"/>
      <c r="O48" s="29"/>
      <c r="P48" s="29"/>
      <c r="Q48" s="198"/>
    </row>
    <row r="49" spans="1:17" ht="28.5" customHeight="1">
      <c r="A49" s="23" t="s">
        <v>75</v>
      </c>
      <c r="B49" s="26"/>
      <c r="C49" s="54"/>
      <c r="D49" s="69"/>
      <c r="E49" s="54"/>
      <c r="F49" s="54"/>
      <c r="G49" s="54"/>
      <c r="H49" s="53"/>
      <c r="I49" s="53"/>
      <c r="J49" s="27"/>
      <c r="K49" s="29">
        <f t="shared" si="1"/>
        <v>0</v>
      </c>
      <c r="L49" s="29">
        <f t="shared" si="2"/>
        <v>0</v>
      </c>
      <c r="M49" s="29"/>
      <c r="N49" s="29"/>
      <c r="O49" s="29"/>
      <c r="P49" s="29"/>
      <c r="Q49" s="198"/>
    </row>
    <row r="50" spans="1:17" ht="55.5" customHeight="1">
      <c r="A50" s="23" t="s">
        <v>76</v>
      </c>
      <c r="B50" s="26"/>
      <c r="C50" s="54">
        <v>1</v>
      </c>
      <c r="D50" s="69">
        <v>0.3</v>
      </c>
      <c r="E50" s="54">
        <v>0.5</v>
      </c>
      <c r="F50" s="54"/>
      <c r="G50" s="54"/>
      <c r="H50" s="53"/>
      <c r="I50" s="53"/>
      <c r="J50" s="27"/>
      <c r="K50" s="29">
        <f t="shared" si="1"/>
        <v>-0.71145522746946233</v>
      </c>
      <c r="L50" s="29">
        <f t="shared" si="2"/>
        <v>0.61655350792111241</v>
      </c>
      <c r="M50" s="29"/>
      <c r="N50" s="29"/>
      <c r="O50" s="29"/>
      <c r="P50" s="29"/>
      <c r="Q50" s="198" t="s">
        <v>489</v>
      </c>
    </row>
    <row r="51" spans="1:17" ht="55.5" customHeight="1">
      <c r="A51" s="23" t="s">
        <v>77</v>
      </c>
      <c r="B51" s="26"/>
      <c r="C51" s="54">
        <v>2.7</v>
      </c>
      <c r="D51" s="69">
        <v>2.7</v>
      </c>
      <c r="E51" s="54">
        <v>2</v>
      </c>
      <c r="F51" s="54"/>
      <c r="G51" s="54"/>
      <c r="H51" s="53"/>
      <c r="I51" s="53"/>
      <c r="J51" s="27"/>
      <c r="K51" s="29">
        <f t="shared" si="1"/>
        <v>-3.8184091564874567E-2</v>
      </c>
      <c r="L51" s="29">
        <f t="shared" si="2"/>
        <v>-0.28153177425728348</v>
      </c>
      <c r="M51" s="29"/>
      <c r="N51" s="29"/>
      <c r="O51" s="29"/>
      <c r="P51" s="29"/>
      <c r="Q51" s="198" t="s">
        <v>488</v>
      </c>
    </row>
    <row r="52" spans="1:17" ht="58.5" customHeight="1">
      <c r="A52" s="23" t="s">
        <v>58</v>
      </c>
      <c r="B52" s="26"/>
      <c r="C52" s="54">
        <v>0.3</v>
      </c>
      <c r="D52" s="69">
        <v>0.6</v>
      </c>
      <c r="E52" s="54">
        <v>0.03</v>
      </c>
      <c r="F52" s="54"/>
      <c r="G52" s="54"/>
      <c r="H52" s="53"/>
      <c r="I52" s="53"/>
      <c r="J52" s="27"/>
      <c r="K52" s="29">
        <f t="shared" si="1"/>
        <v>0.92363181687025087</v>
      </c>
      <c r="L52" s="29">
        <f t="shared" si="2"/>
        <v>-0.95150339476236667</v>
      </c>
      <c r="M52" s="29"/>
      <c r="N52" s="29"/>
      <c r="O52" s="29"/>
      <c r="P52" s="29"/>
      <c r="Q52" s="198" t="s">
        <v>488</v>
      </c>
    </row>
    <row r="53" spans="1:17" ht="59.25" customHeight="1">
      <c r="A53" s="23" t="s">
        <v>59</v>
      </c>
      <c r="B53" s="26"/>
      <c r="C53" s="54">
        <v>0.7</v>
      </c>
      <c r="D53" s="69">
        <v>1.3</v>
      </c>
      <c r="E53" s="54">
        <v>0.01</v>
      </c>
      <c r="F53" s="54"/>
      <c r="G53" s="54"/>
      <c r="H53" s="53"/>
      <c r="I53" s="53"/>
      <c r="J53" s="27"/>
      <c r="K53" s="29">
        <f t="shared" si="1"/>
        <v>0.78622954423666158</v>
      </c>
      <c r="L53" s="29">
        <f t="shared" si="2"/>
        <v>-0.99253898380959482</v>
      </c>
      <c r="M53" s="29"/>
      <c r="N53" s="29"/>
      <c r="O53" s="29"/>
      <c r="P53" s="29"/>
      <c r="Q53" s="198" t="s">
        <v>488</v>
      </c>
    </row>
    <row r="54" spans="1:17" ht="56.25" customHeight="1">
      <c r="A54" s="23" t="s">
        <v>60</v>
      </c>
      <c r="B54" s="26"/>
      <c r="C54" s="194">
        <v>0.02</v>
      </c>
      <c r="D54" s="196">
        <v>2E-3</v>
      </c>
      <c r="E54" s="194">
        <v>0.01</v>
      </c>
      <c r="F54" s="54"/>
      <c r="G54" s="54"/>
      <c r="H54" s="53"/>
      <c r="I54" s="53"/>
      <c r="J54" s="27"/>
      <c r="K54" s="29">
        <f t="shared" si="1"/>
        <v>-0.90381840915648748</v>
      </c>
      <c r="L54" s="29">
        <f t="shared" si="2"/>
        <v>3.8496605237633368</v>
      </c>
      <c r="M54" s="29"/>
      <c r="N54" s="29"/>
      <c r="O54" s="29"/>
      <c r="P54" s="29"/>
      <c r="Q54" s="198" t="s">
        <v>489</v>
      </c>
    </row>
    <row r="55" spans="1:17" ht="30" customHeight="1">
      <c r="A55" s="23" t="s">
        <v>78</v>
      </c>
      <c r="B55" s="26"/>
      <c r="C55" s="54"/>
      <c r="D55" s="69"/>
      <c r="E55" s="54"/>
      <c r="F55" s="54"/>
      <c r="G55" s="54"/>
      <c r="H55" s="53"/>
      <c r="I55" s="53"/>
      <c r="J55" s="27"/>
      <c r="K55" s="29">
        <f t="shared" si="1"/>
        <v>0</v>
      </c>
      <c r="L55" s="29">
        <f t="shared" si="2"/>
        <v>0</v>
      </c>
      <c r="M55" s="29"/>
      <c r="N55" s="29"/>
      <c r="O55" s="29"/>
      <c r="P55" s="29"/>
      <c r="Q55" s="198"/>
    </row>
    <row r="56" spans="1:17" ht="27.95" customHeight="1">
      <c r="A56" s="23" t="s">
        <v>79</v>
      </c>
      <c r="B56" s="26"/>
      <c r="C56" s="54"/>
      <c r="D56" s="69"/>
      <c r="E56" s="54"/>
      <c r="F56" s="54"/>
      <c r="G56" s="54"/>
      <c r="H56" s="53"/>
      <c r="I56" s="53"/>
      <c r="J56" s="27"/>
      <c r="K56" s="29">
        <f t="shared" si="1"/>
        <v>0</v>
      </c>
      <c r="L56" s="29">
        <f t="shared" si="2"/>
        <v>0</v>
      </c>
      <c r="M56" s="29"/>
      <c r="N56" s="29"/>
      <c r="O56" s="29"/>
      <c r="P56" s="29"/>
      <c r="Q56" s="198"/>
    </row>
    <row r="57" spans="1:17" ht="33" customHeight="1">
      <c r="A57" s="23" t="s">
        <v>80</v>
      </c>
      <c r="B57" s="26"/>
      <c r="C57" s="54"/>
      <c r="D57" s="69"/>
      <c r="E57" s="54"/>
      <c r="F57" s="54"/>
      <c r="G57" s="54"/>
      <c r="H57" s="53"/>
      <c r="I57" s="53"/>
      <c r="J57" s="27"/>
      <c r="K57" s="29">
        <f t="shared" si="1"/>
        <v>0</v>
      </c>
      <c r="L57" s="29">
        <f t="shared" si="2"/>
        <v>0</v>
      </c>
      <c r="M57" s="29"/>
      <c r="N57" s="29"/>
      <c r="O57" s="29"/>
      <c r="P57" s="29"/>
      <c r="Q57" s="198"/>
    </row>
    <row r="58" spans="1:17" ht="33" customHeight="1">
      <c r="A58" s="23" t="s">
        <v>61</v>
      </c>
      <c r="B58" s="26"/>
      <c r="C58" s="54"/>
      <c r="D58" s="69"/>
      <c r="E58" s="54"/>
      <c r="F58" s="54"/>
      <c r="G58" s="54"/>
      <c r="H58" s="53"/>
      <c r="I58" s="53"/>
      <c r="J58" s="27"/>
      <c r="K58" s="29">
        <f t="shared" si="1"/>
        <v>0</v>
      </c>
      <c r="L58" s="29">
        <f t="shared" si="2"/>
        <v>0</v>
      </c>
      <c r="M58" s="29"/>
      <c r="N58" s="29"/>
      <c r="O58" s="29"/>
      <c r="P58" s="29"/>
      <c r="Q58" s="198"/>
    </row>
    <row r="59" spans="1:17" ht="39" customHeight="1">
      <c r="A59" s="23" t="s">
        <v>62</v>
      </c>
      <c r="B59" s="26"/>
      <c r="C59" s="54"/>
      <c r="D59" s="69"/>
      <c r="E59" s="54"/>
      <c r="F59" s="54"/>
      <c r="G59" s="54"/>
      <c r="H59" s="53"/>
      <c r="I59" s="53"/>
      <c r="J59" s="27"/>
      <c r="K59" s="29">
        <f t="shared" si="1"/>
        <v>0</v>
      </c>
      <c r="L59" s="29">
        <f t="shared" si="2"/>
        <v>0</v>
      </c>
      <c r="M59" s="29"/>
      <c r="N59" s="29"/>
      <c r="O59" s="29"/>
      <c r="P59" s="29"/>
      <c r="Q59" s="198"/>
    </row>
    <row r="60" spans="1:17" ht="33.950000000000003" customHeight="1">
      <c r="A60" s="23" t="s">
        <v>63</v>
      </c>
      <c r="B60" s="26"/>
      <c r="C60" s="54"/>
      <c r="D60" s="69"/>
      <c r="E60" s="54"/>
      <c r="F60" s="54"/>
      <c r="G60" s="54"/>
      <c r="H60" s="53"/>
      <c r="I60" s="53"/>
      <c r="J60" s="27"/>
      <c r="K60" s="29">
        <f t="shared" si="1"/>
        <v>0</v>
      </c>
      <c r="L60" s="29">
        <f t="shared" si="2"/>
        <v>0</v>
      </c>
      <c r="M60" s="29"/>
      <c r="N60" s="29"/>
      <c r="O60" s="29"/>
      <c r="P60" s="29"/>
      <c r="Q60" s="198"/>
    </row>
    <row r="61" spans="1:17" ht="36" customHeight="1">
      <c r="A61" s="23" t="s">
        <v>72</v>
      </c>
      <c r="B61" s="26"/>
      <c r="C61" s="54"/>
      <c r="D61" s="69"/>
      <c r="E61" s="54"/>
      <c r="F61" s="54"/>
      <c r="G61" s="54"/>
      <c r="H61" s="53"/>
      <c r="I61" s="53"/>
      <c r="J61" s="27"/>
      <c r="K61" s="29">
        <f t="shared" si="1"/>
        <v>0</v>
      </c>
      <c r="L61" s="29">
        <f t="shared" si="2"/>
        <v>0</v>
      </c>
      <c r="M61" s="29"/>
      <c r="N61" s="29"/>
      <c r="O61" s="29"/>
      <c r="P61" s="29"/>
      <c r="Q61" s="198"/>
    </row>
    <row r="62" spans="1:17" ht="57.75" customHeight="1">
      <c r="A62" s="23" t="s">
        <v>64</v>
      </c>
      <c r="B62" s="26"/>
      <c r="C62" s="54">
        <v>0.5</v>
      </c>
      <c r="D62" s="69">
        <v>0.4</v>
      </c>
      <c r="E62" s="54">
        <v>0.1</v>
      </c>
      <c r="F62" s="54"/>
      <c r="G62" s="54"/>
      <c r="H62" s="53"/>
      <c r="I62" s="53"/>
      <c r="J62" s="27"/>
      <c r="K62" s="29">
        <f t="shared" si="1"/>
        <v>-0.23054727325189961</v>
      </c>
      <c r="L62" s="29">
        <f t="shared" si="2"/>
        <v>-0.75751697381183314</v>
      </c>
      <c r="M62" s="29"/>
      <c r="N62" s="29"/>
      <c r="O62" s="29"/>
      <c r="P62" s="29"/>
      <c r="Q62" s="198" t="s">
        <v>488</v>
      </c>
    </row>
    <row r="63" spans="1:17" ht="20.100000000000001" customHeight="1">
      <c r="A63" s="23" t="s">
        <v>65</v>
      </c>
      <c r="B63" s="26"/>
      <c r="C63" s="54"/>
      <c r="D63" s="69"/>
      <c r="E63" s="54"/>
      <c r="F63" s="54"/>
      <c r="G63" s="54"/>
      <c r="H63" s="53"/>
      <c r="I63" s="53"/>
      <c r="J63" s="27"/>
      <c r="K63" s="29">
        <f t="shared" si="1"/>
        <v>0</v>
      </c>
      <c r="L63" s="29">
        <f t="shared" si="2"/>
        <v>0</v>
      </c>
      <c r="M63" s="29"/>
      <c r="N63" s="29"/>
      <c r="O63" s="29"/>
      <c r="P63" s="29"/>
      <c r="Q63" s="198"/>
    </row>
    <row r="64" spans="1:17" ht="23.1" customHeight="1">
      <c r="A64" s="23" t="s">
        <v>66</v>
      </c>
      <c r="B64" s="26"/>
      <c r="C64" s="54"/>
      <c r="D64" s="69"/>
      <c r="E64" s="54"/>
      <c r="F64" s="54"/>
      <c r="G64" s="54"/>
      <c r="H64" s="53"/>
      <c r="I64" s="53"/>
      <c r="J64" s="27"/>
      <c r="K64" s="29">
        <f t="shared" si="1"/>
        <v>0</v>
      </c>
      <c r="L64" s="29">
        <f t="shared" si="2"/>
        <v>0</v>
      </c>
      <c r="M64" s="29"/>
      <c r="N64" s="29"/>
      <c r="O64" s="29"/>
      <c r="P64" s="29"/>
      <c r="Q64" s="198"/>
    </row>
    <row r="65" spans="1:17" ht="18" customHeight="1">
      <c r="A65" s="23" t="s">
        <v>67</v>
      </c>
      <c r="B65" s="26"/>
      <c r="C65" s="54"/>
      <c r="D65" s="69"/>
      <c r="E65" s="54"/>
      <c r="F65" s="54"/>
      <c r="G65" s="54"/>
      <c r="H65" s="53"/>
      <c r="I65" s="53"/>
      <c r="J65" s="27"/>
      <c r="K65" s="29">
        <f t="shared" si="1"/>
        <v>0</v>
      </c>
      <c r="L65" s="29">
        <f t="shared" si="2"/>
        <v>0</v>
      </c>
      <c r="M65" s="29"/>
      <c r="N65" s="29"/>
      <c r="O65" s="29"/>
      <c r="P65" s="29"/>
      <c r="Q65" s="198"/>
    </row>
    <row r="66" spans="1:17" ht="23.1" customHeight="1">
      <c r="A66" s="23" t="s">
        <v>68</v>
      </c>
      <c r="B66" s="26"/>
      <c r="C66" s="54"/>
      <c r="D66" s="69"/>
      <c r="E66" s="54"/>
      <c r="F66" s="54"/>
      <c r="G66" s="54"/>
      <c r="H66" s="53"/>
      <c r="I66" s="53"/>
      <c r="J66" s="27"/>
      <c r="K66" s="29">
        <f t="shared" si="1"/>
        <v>0</v>
      </c>
      <c r="L66" s="29">
        <f t="shared" si="2"/>
        <v>0</v>
      </c>
      <c r="M66" s="29"/>
      <c r="N66" s="29"/>
      <c r="O66" s="29"/>
      <c r="P66" s="29"/>
      <c r="Q66" s="198"/>
    </row>
    <row r="67" spans="1:17" ht="17.100000000000001" customHeight="1">
      <c r="A67" s="23" t="s">
        <v>69</v>
      </c>
      <c r="B67" s="26"/>
      <c r="C67" s="54"/>
      <c r="D67" s="69"/>
      <c r="E67" s="54"/>
      <c r="F67" s="54"/>
      <c r="G67" s="54"/>
      <c r="H67" s="53"/>
      <c r="I67" s="53"/>
      <c r="J67" s="27"/>
      <c r="K67" s="29">
        <f t="shared" si="1"/>
        <v>0</v>
      </c>
      <c r="L67" s="29">
        <f t="shared" si="2"/>
        <v>0</v>
      </c>
      <c r="M67" s="29"/>
      <c r="N67" s="29"/>
      <c r="O67" s="29"/>
      <c r="P67" s="29"/>
      <c r="Q67" s="198"/>
    </row>
    <row r="68" spans="1:17" ht="21" customHeight="1">
      <c r="A68" s="23" t="s">
        <v>70</v>
      </c>
      <c r="B68" s="26"/>
      <c r="C68" s="54"/>
      <c r="D68" s="69"/>
      <c r="E68" s="54"/>
      <c r="F68" s="54"/>
      <c r="G68" s="54"/>
      <c r="H68" s="53"/>
      <c r="I68" s="53"/>
      <c r="J68" s="27"/>
      <c r="K68" s="29">
        <f t="shared" si="1"/>
        <v>0</v>
      </c>
      <c r="L68" s="29">
        <f t="shared" si="2"/>
        <v>0</v>
      </c>
      <c r="M68" s="29"/>
      <c r="N68" s="29"/>
      <c r="O68" s="29"/>
      <c r="P68" s="29"/>
      <c r="Q68" s="198"/>
    </row>
    <row r="69" spans="1:17" ht="30" customHeight="1">
      <c r="A69" s="23" t="s">
        <v>71</v>
      </c>
      <c r="B69" s="26"/>
      <c r="C69" s="54"/>
      <c r="D69" s="69"/>
      <c r="E69" s="54"/>
      <c r="F69" s="54"/>
      <c r="G69" s="54"/>
      <c r="H69" s="53"/>
      <c r="I69" s="53"/>
      <c r="J69" s="27"/>
      <c r="K69" s="29">
        <f t="shared" si="1"/>
        <v>0</v>
      </c>
      <c r="L69" s="29">
        <f t="shared" si="2"/>
        <v>0</v>
      </c>
      <c r="M69" s="29"/>
      <c r="N69" s="29"/>
      <c r="O69" s="29"/>
      <c r="P69" s="29"/>
      <c r="Q69" s="198"/>
    </row>
    <row r="70" spans="1:17" ht="48" customHeight="1">
      <c r="A70" s="220" t="s">
        <v>119</v>
      </c>
      <c r="B70" s="207"/>
      <c r="C70" s="207"/>
      <c r="D70" s="207"/>
      <c r="E70" s="207"/>
      <c r="F70" s="207"/>
      <c r="G70" s="207"/>
      <c r="H70" s="207"/>
      <c r="I70" s="207"/>
      <c r="J70" s="207"/>
      <c r="K70" s="207"/>
      <c r="L70" s="207"/>
      <c r="M70" s="207"/>
      <c r="N70" s="207"/>
      <c r="O70" s="207"/>
      <c r="P70" s="207"/>
      <c r="Q70" s="207"/>
    </row>
    <row r="71" spans="1:17">
      <c r="C71" s="28"/>
      <c r="D71" s="28"/>
      <c r="E71" s="28"/>
      <c r="F71" s="28"/>
      <c r="G71" s="28"/>
      <c r="H71" s="28"/>
      <c r="I71" s="28"/>
      <c r="J71" s="28"/>
      <c r="N71" s="28"/>
      <c r="O71" s="28"/>
      <c r="P71" s="28"/>
    </row>
    <row r="72" spans="1:17">
      <c r="C72" s="28"/>
      <c r="D72" s="28"/>
      <c r="E72" s="28"/>
      <c r="F72" s="28"/>
      <c r="G72" s="28"/>
      <c r="H72" s="28"/>
      <c r="I72" s="28"/>
      <c r="J72" s="28"/>
      <c r="N72" s="28"/>
      <c r="O72" s="28"/>
      <c r="P72" s="28"/>
    </row>
    <row r="73" spans="1:17">
      <c r="C73" s="28"/>
      <c r="D73" s="28"/>
      <c r="E73" s="28"/>
      <c r="F73" s="28"/>
      <c r="G73" s="28"/>
      <c r="H73" s="28"/>
      <c r="I73" s="28"/>
      <c r="J73" s="28"/>
      <c r="N73" s="28"/>
      <c r="O73" s="28"/>
      <c r="P73" s="28"/>
    </row>
    <row r="74" spans="1:17">
      <c r="C74" s="28"/>
      <c r="D74" s="28"/>
      <c r="E74" s="28"/>
      <c r="F74" s="28"/>
      <c r="G74" s="28"/>
      <c r="H74" s="28"/>
      <c r="I74" s="28"/>
      <c r="J74" s="28"/>
      <c r="N74" s="28"/>
      <c r="O74" s="28"/>
      <c r="P74" s="28"/>
    </row>
    <row r="75" spans="1:17">
      <c r="C75" s="28"/>
      <c r="D75" s="28"/>
      <c r="E75" s="28"/>
      <c r="F75" s="28"/>
      <c r="G75" s="28"/>
      <c r="H75" s="28"/>
      <c r="I75" s="28"/>
      <c r="J75" s="28"/>
      <c r="N75" s="28"/>
      <c r="O75" s="28"/>
      <c r="P75" s="28"/>
    </row>
    <row r="76" spans="1:17">
      <c r="C76" s="28"/>
      <c r="D76" s="28"/>
      <c r="E76" s="28"/>
      <c r="F76" s="28"/>
      <c r="G76" s="28"/>
      <c r="H76" s="28"/>
      <c r="I76" s="28"/>
      <c r="J76" s="28"/>
      <c r="N76" s="28"/>
      <c r="O76" s="28"/>
      <c r="P76" s="28"/>
    </row>
    <row r="77" spans="1:17">
      <c r="C77" s="28"/>
      <c r="D77" s="28"/>
      <c r="E77" s="28"/>
      <c r="F77" s="28"/>
      <c r="G77" s="28"/>
      <c r="H77" s="28"/>
      <c r="I77" s="28"/>
      <c r="J77" s="28"/>
      <c r="N77" s="28"/>
      <c r="O77" s="28"/>
      <c r="P77" s="28"/>
    </row>
    <row r="78" spans="1:17">
      <c r="C78" s="28"/>
      <c r="D78" s="28"/>
      <c r="E78" s="28"/>
      <c r="F78" s="28"/>
      <c r="G78" s="28"/>
      <c r="H78" s="28"/>
      <c r="I78" s="28"/>
      <c r="J78" s="28"/>
      <c r="N78" s="28"/>
      <c r="O78" s="28"/>
      <c r="P78" s="28"/>
    </row>
    <row r="79" spans="1:17">
      <c r="C79" s="28"/>
      <c r="D79" s="28"/>
      <c r="E79" s="28"/>
      <c r="F79" s="28"/>
      <c r="G79" s="28"/>
      <c r="H79" s="28"/>
      <c r="I79" s="28"/>
      <c r="J79" s="28"/>
      <c r="N79" s="28"/>
      <c r="O79" s="28"/>
      <c r="P79" s="28"/>
    </row>
    <row r="80" spans="1:17">
      <c r="C80" s="28"/>
      <c r="D80" s="28"/>
      <c r="E80" s="28"/>
      <c r="F80" s="28"/>
      <c r="G80" s="28"/>
      <c r="H80" s="28"/>
      <c r="I80" s="28"/>
      <c r="J80" s="28"/>
      <c r="N80" s="28"/>
      <c r="O80" s="28"/>
      <c r="P80" s="28"/>
    </row>
    <row r="81" spans="3:16">
      <c r="C81" s="28"/>
      <c r="D81" s="28"/>
      <c r="E81" s="28"/>
      <c r="F81" s="28"/>
      <c r="G81" s="28"/>
      <c r="H81" s="28"/>
      <c r="I81" s="28"/>
      <c r="J81" s="28"/>
      <c r="N81" s="28"/>
      <c r="O81" s="28"/>
      <c r="P81" s="28"/>
    </row>
    <row r="82" spans="3:16">
      <c r="C82" s="28"/>
      <c r="D82" s="28"/>
      <c r="E82" s="28"/>
      <c r="F82" s="28"/>
      <c r="G82" s="28"/>
      <c r="H82" s="28"/>
      <c r="I82" s="28"/>
      <c r="J82" s="28"/>
      <c r="N82" s="28"/>
      <c r="O82" s="28"/>
      <c r="P82" s="28"/>
    </row>
    <row r="83" spans="3:16">
      <c r="C83" s="28"/>
      <c r="D83" s="28"/>
      <c r="E83" s="28"/>
      <c r="F83" s="28"/>
      <c r="G83" s="28"/>
      <c r="H83" s="28"/>
      <c r="I83" s="28"/>
      <c r="J83" s="28"/>
      <c r="N83" s="28"/>
      <c r="O83" s="28"/>
      <c r="P83" s="28"/>
    </row>
    <row r="84" spans="3:16">
      <c r="C84" s="28"/>
      <c r="D84" s="28"/>
      <c r="E84" s="28"/>
      <c r="F84" s="28"/>
      <c r="G84" s="28"/>
      <c r="H84" s="28"/>
      <c r="I84" s="28"/>
      <c r="J84" s="28"/>
      <c r="N84" s="28"/>
      <c r="O84" s="28"/>
      <c r="P84" s="28"/>
    </row>
    <row r="85" spans="3:16">
      <c r="C85" s="28"/>
      <c r="D85" s="28"/>
      <c r="E85" s="28"/>
      <c r="F85" s="28"/>
      <c r="G85" s="28"/>
      <c r="H85" s="28"/>
      <c r="I85" s="28"/>
      <c r="J85" s="28"/>
      <c r="N85" s="28"/>
      <c r="O85" s="28"/>
      <c r="P85" s="28"/>
    </row>
  </sheetData>
  <sortState ref="S2:S85">
    <sortCondition ref="S2:S85"/>
  </sortState>
  <mergeCells count="14">
    <mergeCell ref="A70:Q70"/>
    <mergeCell ref="K5:P5"/>
    <mergeCell ref="A2:Q2"/>
    <mergeCell ref="Q3:Q7"/>
    <mergeCell ref="C5:C7"/>
    <mergeCell ref="B6:B7"/>
    <mergeCell ref="J6:J7"/>
    <mergeCell ref="B3:B4"/>
    <mergeCell ref="C3:I3"/>
    <mergeCell ref="C4:I4"/>
    <mergeCell ref="J3:J4"/>
    <mergeCell ref="D5:I5"/>
    <mergeCell ref="A3:A7"/>
    <mergeCell ref="K3:P4"/>
  </mergeCells>
  <pageMargins left="0.7" right="0.7" top="0.75" bottom="0.75"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zoomScale="110" zoomScaleNormal="110" workbookViewId="0"/>
  </sheetViews>
  <sheetFormatPr baseColWidth="10" defaultColWidth="11.42578125" defaultRowHeight="15"/>
  <cols>
    <col min="1" max="1" width="16.28515625" style="3" customWidth="1"/>
    <col min="2" max="2" width="3.42578125" style="3" customWidth="1"/>
    <col min="3" max="3" width="15.42578125" style="3" customWidth="1"/>
    <col min="4" max="4" width="13.42578125" style="3" customWidth="1"/>
    <col min="5" max="5" width="12.7109375" style="3" customWidth="1"/>
    <col min="6" max="9" width="11.42578125" style="3"/>
    <col min="10" max="10" width="3.42578125" style="3" customWidth="1"/>
    <col min="11" max="11" width="12.28515625" style="3" customWidth="1"/>
    <col min="12" max="12" width="11.7109375" style="3" customWidth="1"/>
    <col min="13" max="16384" width="11.42578125" style="3"/>
  </cols>
  <sheetData>
    <row r="1" spans="1:16" ht="15.75" thickBot="1">
      <c r="A1" s="3" t="str">
        <f>'Ente Público'!B3</f>
        <v>Instituto de Ecología, A.C.</v>
      </c>
    </row>
    <row r="2" spans="1:16" ht="15.75" thickBot="1">
      <c r="A2" s="244" t="s">
        <v>83</v>
      </c>
      <c r="B2" s="245"/>
      <c r="C2" s="245"/>
      <c r="D2" s="245"/>
      <c r="E2" s="245"/>
      <c r="F2" s="245"/>
      <c r="G2" s="245"/>
      <c r="H2" s="245"/>
      <c r="I2" s="245"/>
      <c r="J2" s="245"/>
      <c r="K2" s="245"/>
      <c r="L2" s="245"/>
      <c r="M2" s="245"/>
      <c r="N2" s="245"/>
      <c r="O2" s="245"/>
      <c r="P2" s="245"/>
    </row>
    <row r="3" spans="1:16" s="30" customFormat="1" ht="8.25">
      <c r="A3" s="246" t="s">
        <v>1</v>
      </c>
      <c r="B3" s="249"/>
      <c r="C3" s="251" t="s">
        <v>84</v>
      </c>
      <c r="D3" s="251"/>
      <c r="E3" s="251"/>
      <c r="F3" s="251"/>
      <c r="G3" s="251"/>
      <c r="H3" s="251"/>
      <c r="I3" s="251"/>
      <c r="J3" s="249"/>
      <c r="K3" s="251" t="s">
        <v>528</v>
      </c>
      <c r="L3" s="251"/>
      <c r="M3" s="251"/>
      <c r="N3" s="251"/>
      <c r="O3" s="251"/>
      <c r="P3" s="254"/>
    </row>
    <row r="4" spans="1:16" s="30" customFormat="1" ht="8.25">
      <c r="A4" s="247"/>
      <c r="B4" s="250"/>
      <c r="C4" s="252" t="s">
        <v>85</v>
      </c>
      <c r="D4" s="252"/>
      <c r="E4" s="252"/>
      <c r="F4" s="252"/>
      <c r="G4" s="252"/>
      <c r="H4" s="252"/>
      <c r="I4" s="252"/>
      <c r="J4" s="253"/>
      <c r="K4" s="252"/>
      <c r="L4" s="252"/>
      <c r="M4" s="252"/>
      <c r="N4" s="252"/>
      <c r="O4" s="252"/>
      <c r="P4" s="255"/>
    </row>
    <row r="5" spans="1:16" s="30" customFormat="1" ht="50.1" customHeight="1">
      <c r="A5" s="247"/>
      <c r="B5" s="185"/>
      <c r="C5" s="186" t="s">
        <v>157</v>
      </c>
      <c r="D5" s="242" t="s">
        <v>86</v>
      </c>
      <c r="E5" s="242"/>
      <c r="F5" s="242"/>
      <c r="G5" s="242"/>
      <c r="H5" s="242"/>
      <c r="I5" s="242"/>
      <c r="J5" s="115"/>
      <c r="K5" s="242" t="s">
        <v>529</v>
      </c>
      <c r="L5" s="242"/>
      <c r="M5" s="242"/>
      <c r="N5" s="242"/>
      <c r="O5" s="242"/>
      <c r="P5" s="243"/>
    </row>
    <row r="6" spans="1:16" s="30" customFormat="1" ht="17.25" thickBot="1">
      <c r="A6" s="248"/>
      <c r="B6" s="116"/>
      <c r="C6" s="189"/>
      <c r="D6" s="117" t="s">
        <v>158</v>
      </c>
      <c r="E6" s="117" t="s">
        <v>159</v>
      </c>
      <c r="F6" s="117" t="s">
        <v>143</v>
      </c>
      <c r="G6" s="117" t="s">
        <v>160</v>
      </c>
      <c r="H6" s="117" t="s">
        <v>161</v>
      </c>
      <c r="I6" s="117" t="s">
        <v>146</v>
      </c>
      <c r="J6" s="118"/>
      <c r="K6" s="117" t="s">
        <v>475</v>
      </c>
      <c r="L6" s="117" t="s">
        <v>476</v>
      </c>
      <c r="M6" s="117" t="s">
        <v>477</v>
      </c>
      <c r="N6" s="117" t="s">
        <v>479</v>
      </c>
      <c r="O6" s="117" t="s">
        <v>480</v>
      </c>
      <c r="P6" s="119" t="s">
        <v>465</v>
      </c>
    </row>
    <row r="7" spans="1:16" ht="16.5" thickBot="1">
      <c r="A7" s="120" t="s">
        <v>5</v>
      </c>
      <c r="B7" s="121"/>
      <c r="C7" s="122">
        <f t="shared" ref="C7:I7" si="0">SUM(C8+C13+C39)</f>
        <v>339</v>
      </c>
      <c r="D7" s="122">
        <f t="shared" si="0"/>
        <v>336</v>
      </c>
      <c r="E7" s="122">
        <f t="shared" si="0"/>
        <v>336</v>
      </c>
      <c r="F7" s="122">
        <f t="shared" si="0"/>
        <v>0</v>
      </c>
      <c r="G7" s="122">
        <f t="shared" si="0"/>
        <v>0</v>
      </c>
      <c r="H7" s="122">
        <f t="shared" si="0"/>
        <v>0</v>
      </c>
      <c r="I7" s="122">
        <f t="shared" si="0"/>
        <v>0</v>
      </c>
      <c r="J7" s="102"/>
      <c r="K7" s="123">
        <f>D7-C7</f>
        <v>-3</v>
      </c>
      <c r="L7" s="123">
        <f>E7-D7</f>
        <v>0</v>
      </c>
      <c r="M7" s="123" t="s">
        <v>478</v>
      </c>
      <c r="N7" s="123"/>
      <c r="O7" s="123"/>
      <c r="P7" s="124"/>
    </row>
    <row r="8" spans="1:16" ht="16.5" thickBot="1">
      <c r="A8" s="167" t="s">
        <v>87</v>
      </c>
      <c r="B8" s="155"/>
      <c r="C8" s="168">
        <f>SUM(C9:C12)</f>
        <v>14</v>
      </c>
      <c r="D8" s="168">
        <f>SUM(D9:D12)</f>
        <v>11</v>
      </c>
      <c r="E8" s="168">
        <f>SUM(E9:E12)</f>
        <v>11</v>
      </c>
      <c r="F8" s="168">
        <f>SUM(F9:F12)</f>
        <v>0</v>
      </c>
      <c r="G8" s="168">
        <f t="shared" ref="G8" si="1">SUM(G9:G12)</f>
        <v>0</v>
      </c>
      <c r="H8" s="168">
        <f>SUM(H9:H12)</f>
        <v>0</v>
      </c>
      <c r="I8" s="168">
        <f>SUM(I9:I12)</f>
        <v>0</v>
      </c>
      <c r="J8" s="158"/>
      <c r="K8" s="123">
        <f t="shared" ref="K8:L39" si="2">D8-C8</f>
        <v>-3</v>
      </c>
      <c r="L8" s="165">
        <f t="shared" si="2"/>
        <v>0</v>
      </c>
      <c r="M8" s="165"/>
      <c r="N8" s="165"/>
      <c r="O8" s="165"/>
      <c r="P8" s="169"/>
    </row>
    <row r="9" spans="1:16" ht="15.75">
      <c r="A9" s="173" t="s">
        <v>491</v>
      </c>
      <c r="B9" s="174"/>
      <c r="C9" s="175">
        <v>1</v>
      </c>
      <c r="D9" s="175">
        <v>1</v>
      </c>
      <c r="E9" s="175">
        <v>1</v>
      </c>
      <c r="F9" s="175"/>
      <c r="G9" s="175"/>
      <c r="H9" s="175"/>
      <c r="I9" s="175"/>
      <c r="J9" s="158"/>
      <c r="K9" s="165">
        <f t="shared" si="2"/>
        <v>0</v>
      </c>
      <c r="L9" s="165">
        <f t="shared" si="2"/>
        <v>0</v>
      </c>
      <c r="M9" s="165"/>
      <c r="N9" s="165"/>
      <c r="O9" s="165"/>
      <c r="P9" s="169"/>
    </row>
    <row r="10" spans="1:16" ht="15.75">
      <c r="A10" s="57" t="s">
        <v>492</v>
      </c>
      <c r="B10" s="125"/>
      <c r="C10" s="126">
        <v>1</v>
      </c>
      <c r="D10" s="126">
        <v>1</v>
      </c>
      <c r="E10" s="126">
        <v>1</v>
      </c>
      <c r="F10" s="126"/>
      <c r="G10" s="126"/>
      <c r="H10" s="126"/>
      <c r="I10" s="126"/>
      <c r="J10" s="34"/>
      <c r="K10" s="127">
        <f t="shared" si="2"/>
        <v>0</v>
      </c>
      <c r="L10" s="127">
        <f t="shared" si="2"/>
        <v>0</v>
      </c>
      <c r="M10" s="127"/>
      <c r="N10" s="127"/>
      <c r="O10" s="127"/>
      <c r="P10" s="128"/>
    </row>
    <row r="11" spans="1:16" ht="15.75">
      <c r="A11" s="57" t="s">
        <v>493</v>
      </c>
      <c r="B11" s="125"/>
      <c r="C11" s="126">
        <v>4</v>
      </c>
      <c r="D11" s="126">
        <v>3</v>
      </c>
      <c r="E11" s="126">
        <v>3</v>
      </c>
      <c r="F11" s="126"/>
      <c r="G11" s="126"/>
      <c r="H11" s="126"/>
      <c r="I11" s="126"/>
      <c r="J11" s="34"/>
      <c r="K11" s="127">
        <f t="shared" si="2"/>
        <v>-1</v>
      </c>
      <c r="L11" s="127">
        <f t="shared" si="2"/>
        <v>0</v>
      </c>
      <c r="M11" s="127"/>
      <c r="N11" s="127"/>
      <c r="O11" s="127"/>
      <c r="P11" s="128"/>
    </row>
    <row r="12" spans="1:16" ht="16.5" thickBot="1">
      <c r="A12" s="176" t="s">
        <v>494</v>
      </c>
      <c r="B12" s="170"/>
      <c r="C12" s="177">
        <v>8</v>
      </c>
      <c r="D12" s="177">
        <v>6</v>
      </c>
      <c r="E12" s="177">
        <v>6</v>
      </c>
      <c r="F12" s="177"/>
      <c r="G12" s="177"/>
      <c r="H12" s="177"/>
      <c r="I12" s="177"/>
      <c r="J12" s="48"/>
      <c r="K12" s="166">
        <f t="shared" si="2"/>
        <v>-2</v>
      </c>
      <c r="L12" s="166">
        <f t="shared" si="2"/>
        <v>0</v>
      </c>
      <c r="M12" s="166"/>
      <c r="N12" s="166"/>
      <c r="O12" s="166"/>
      <c r="P12" s="172"/>
    </row>
    <row r="13" spans="1:16" ht="16.5" thickBot="1">
      <c r="A13" s="178" t="s">
        <v>88</v>
      </c>
      <c r="B13" s="125"/>
      <c r="C13" s="179">
        <f>SUM(C14:C38)</f>
        <v>325</v>
      </c>
      <c r="D13" s="179">
        <f>SUM(D14:D38)</f>
        <v>325</v>
      </c>
      <c r="E13" s="179">
        <f>SUM(E14:E38)</f>
        <v>325</v>
      </c>
      <c r="F13" s="179">
        <f>SUM(F14:F38)</f>
        <v>0</v>
      </c>
      <c r="G13" s="179">
        <f t="shared" ref="G13" si="3">SUM(G14:G38)</f>
        <v>0</v>
      </c>
      <c r="H13" s="179">
        <f>SUM(H14:H38)</f>
        <v>0</v>
      </c>
      <c r="I13" s="179">
        <f>SUM(I14:I38)</f>
        <v>0</v>
      </c>
      <c r="J13" s="34"/>
      <c r="K13" s="123">
        <f t="shared" si="2"/>
        <v>0</v>
      </c>
      <c r="L13" s="127">
        <f t="shared" si="2"/>
        <v>0</v>
      </c>
      <c r="M13" s="127"/>
      <c r="N13" s="127"/>
      <c r="O13" s="127"/>
      <c r="P13" s="128"/>
    </row>
    <row r="14" spans="1:16" ht="15.75">
      <c r="A14" s="173" t="s">
        <v>495</v>
      </c>
      <c r="B14" s="174"/>
      <c r="C14" s="175">
        <v>32</v>
      </c>
      <c r="D14" s="175">
        <v>38</v>
      </c>
      <c r="E14" s="175">
        <v>39</v>
      </c>
      <c r="F14" s="175"/>
      <c r="G14" s="175"/>
      <c r="H14" s="175"/>
      <c r="I14" s="175"/>
      <c r="J14" s="158"/>
      <c r="K14" s="165">
        <f t="shared" si="2"/>
        <v>6</v>
      </c>
      <c r="L14" s="165">
        <f t="shared" si="2"/>
        <v>1</v>
      </c>
      <c r="M14" s="165"/>
      <c r="N14" s="165"/>
      <c r="O14" s="165"/>
      <c r="P14" s="169"/>
    </row>
    <row r="15" spans="1:16" ht="15.75">
      <c r="A15" s="57" t="s">
        <v>496</v>
      </c>
      <c r="B15" s="125"/>
      <c r="C15" s="126">
        <v>45</v>
      </c>
      <c r="D15" s="126">
        <v>43</v>
      </c>
      <c r="E15" s="126">
        <v>43</v>
      </c>
      <c r="F15" s="126"/>
      <c r="G15" s="126"/>
      <c r="H15" s="126"/>
      <c r="I15" s="126"/>
      <c r="J15" s="34"/>
      <c r="K15" s="127">
        <f t="shared" si="2"/>
        <v>-2</v>
      </c>
      <c r="L15" s="127">
        <f t="shared" si="2"/>
        <v>0</v>
      </c>
      <c r="M15" s="127"/>
      <c r="N15" s="127"/>
      <c r="O15" s="127"/>
      <c r="P15" s="128"/>
    </row>
    <row r="16" spans="1:16" ht="15.75">
      <c r="A16" s="57" t="s">
        <v>497</v>
      </c>
      <c r="B16" s="125"/>
      <c r="C16" s="126">
        <v>42</v>
      </c>
      <c r="D16" s="126">
        <v>38</v>
      </c>
      <c r="E16" s="126">
        <v>37</v>
      </c>
      <c r="F16" s="126"/>
      <c r="G16" s="126"/>
      <c r="H16" s="126"/>
      <c r="I16" s="126"/>
      <c r="J16" s="34"/>
      <c r="K16" s="127">
        <f t="shared" si="2"/>
        <v>-4</v>
      </c>
      <c r="L16" s="127">
        <f t="shared" si="2"/>
        <v>-1</v>
      </c>
      <c r="M16" s="127"/>
      <c r="N16" s="127"/>
      <c r="O16" s="127"/>
      <c r="P16" s="128"/>
    </row>
    <row r="17" spans="1:16" ht="15.75">
      <c r="A17" s="57" t="s">
        <v>498</v>
      </c>
      <c r="B17" s="125"/>
      <c r="C17" s="126">
        <v>6</v>
      </c>
      <c r="D17" s="126">
        <v>6</v>
      </c>
      <c r="E17" s="126">
        <v>6</v>
      </c>
      <c r="F17" s="126"/>
      <c r="G17" s="126"/>
      <c r="H17" s="126"/>
      <c r="I17" s="126"/>
      <c r="J17" s="34"/>
      <c r="K17" s="127">
        <f t="shared" si="2"/>
        <v>0</v>
      </c>
      <c r="L17" s="127">
        <f t="shared" si="2"/>
        <v>0</v>
      </c>
      <c r="M17" s="127"/>
      <c r="N17" s="127"/>
      <c r="O17" s="127"/>
      <c r="P17" s="128"/>
    </row>
    <row r="18" spans="1:16" ht="15.75">
      <c r="A18" s="57" t="s">
        <v>499</v>
      </c>
      <c r="B18" s="125"/>
      <c r="C18" s="126">
        <v>1</v>
      </c>
      <c r="D18" s="126">
        <v>1</v>
      </c>
      <c r="E18" s="126">
        <v>1</v>
      </c>
      <c r="F18" s="126"/>
      <c r="G18" s="126"/>
      <c r="H18" s="126"/>
      <c r="I18" s="126"/>
      <c r="J18" s="34"/>
      <c r="K18" s="127">
        <f t="shared" si="2"/>
        <v>0</v>
      </c>
      <c r="L18" s="127">
        <f t="shared" si="2"/>
        <v>0</v>
      </c>
      <c r="M18" s="127"/>
      <c r="N18" s="127"/>
      <c r="O18" s="127"/>
      <c r="P18" s="128"/>
    </row>
    <row r="19" spans="1:16" ht="15.75">
      <c r="A19" s="57" t="s">
        <v>500</v>
      </c>
      <c r="B19" s="125"/>
      <c r="C19" s="126">
        <v>45</v>
      </c>
      <c r="D19" s="126">
        <v>45</v>
      </c>
      <c r="E19" s="126">
        <v>48</v>
      </c>
      <c r="F19" s="126"/>
      <c r="G19" s="126"/>
      <c r="H19" s="126"/>
      <c r="I19" s="126"/>
      <c r="J19" s="34"/>
      <c r="K19" s="127">
        <f t="shared" si="2"/>
        <v>0</v>
      </c>
      <c r="L19" s="127">
        <f t="shared" si="2"/>
        <v>3</v>
      </c>
      <c r="M19" s="127"/>
      <c r="N19" s="127"/>
      <c r="O19" s="127"/>
      <c r="P19" s="128"/>
    </row>
    <row r="20" spans="1:16" ht="15.75">
      <c r="A20" s="57" t="s">
        <v>501</v>
      </c>
      <c r="B20" s="125"/>
      <c r="C20" s="126">
        <v>25</v>
      </c>
      <c r="D20" s="126">
        <v>26</v>
      </c>
      <c r="E20" s="126">
        <v>27</v>
      </c>
      <c r="F20" s="126"/>
      <c r="G20" s="126"/>
      <c r="H20" s="126"/>
      <c r="I20" s="126"/>
      <c r="J20" s="34"/>
      <c r="K20" s="127">
        <f t="shared" si="2"/>
        <v>1</v>
      </c>
      <c r="L20" s="127">
        <f t="shared" si="2"/>
        <v>1</v>
      </c>
      <c r="M20" s="127"/>
      <c r="N20" s="127"/>
      <c r="O20" s="127"/>
      <c r="P20" s="128"/>
    </row>
    <row r="21" spans="1:16" ht="15.75">
      <c r="A21" s="57" t="s">
        <v>502</v>
      </c>
      <c r="B21" s="125"/>
      <c r="C21" s="126">
        <v>30</v>
      </c>
      <c r="D21" s="126">
        <v>29</v>
      </c>
      <c r="E21" s="126">
        <v>25</v>
      </c>
      <c r="F21" s="126"/>
      <c r="G21" s="126"/>
      <c r="H21" s="126"/>
      <c r="I21" s="126"/>
      <c r="J21" s="34"/>
      <c r="K21" s="127">
        <f t="shared" si="2"/>
        <v>-1</v>
      </c>
      <c r="L21" s="127">
        <f t="shared" si="2"/>
        <v>-4</v>
      </c>
      <c r="M21" s="127"/>
      <c r="N21" s="127"/>
      <c r="O21" s="127"/>
      <c r="P21" s="128"/>
    </row>
    <row r="22" spans="1:16" ht="15.75">
      <c r="A22" s="57" t="s">
        <v>503</v>
      </c>
      <c r="B22" s="125"/>
      <c r="C22" s="126">
        <v>7</v>
      </c>
      <c r="D22" s="126">
        <v>8</v>
      </c>
      <c r="E22" s="126">
        <v>8</v>
      </c>
      <c r="F22" s="126"/>
      <c r="G22" s="126"/>
      <c r="H22" s="126"/>
      <c r="I22" s="126"/>
      <c r="J22" s="34"/>
      <c r="K22" s="127">
        <f t="shared" si="2"/>
        <v>1</v>
      </c>
      <c r="L22" s="127">
        <f t="shared" si="2"/>
        <v>0</v>
      </c>
      <c r="M22" s="127"/>
      <c r="N22" s="127"/>
      <c r="O22" s="127"/>
      <c r="P22" s="128"/>
    </row>
    <row r="23" spans="1:16" ht="15.75">
      <c r="A23" s="57" t="s">
        <v>504</v>
      </c>
      <c r="B23" s="125"/>
      <c r="C23" s="126">
        <v>3</v>
      </c>
      <c r="D23" s="126">
        <v>2</v>
      </c>
      <c r="E23" s="126">
        <v>2</v>
      </c>
      <c r="F23" s="126"/>
      <c r="G23" s="126"/>
      <c r="H23" s="126"/>
      <c r="I23" s="126"/>
      <c r="J23" s="34"/>
      <c r="K23" s="127">
        <f t="shared" si="2"/>
        <v>-1</v>
      </c>
      <c r="L23" s="127">
        <f t="shared" si="2"/>
        <v>0</v>
      </c>
      <c r="M23" s="127"/>
      <c r="N23" s="127"/>
      <c r="O23" s="127"/>
      <c r="P23" s="128"/>
    </row>
    <row r="24" spans="1:16" ht="15.75">
      <c r="A24" s="57" t="s">
        <v>505</v>
      </c>
      <c r="B24" s="125"/>
      <c r="C24" s="126">
        <v>1</v>
      </c>
      <c r="D24" s="126">
        <v>1</v>
      </c>
      <c r="E24" s="126">
        <v>1</v>
      </c>
      <c r="F24" s="126"/>
      <c r="G24" s="126"/>
      <c r="H24" s="126"/>
      <c r="I24" s="126"/>
      <c r="J24" s="34"/>
      <c r="K24" s="127">
        <f t="shared" si="2"/>
        <v>0</v>
      </c>
      <c r="L24" s="127">
        <f t="shared" si="2"/>
        <v>0</v>
      </c>
      <c r="M24" s="127"/>
      <c r="N24" s="127"/>
      <c r="O24" s="127"/>
      <c r="P24" s="128"/>
    </row>
    <row r="25" spans="1:16" ht="15.75">
      <c r="A25" s="57" t="s">
        <v>506</v>
      </c>
      <c r="B25" s="125"/>
      <c r="C25" s="126">
        <v>2</v>
      </c>
      <c r="D25" s="126">
        <v>2</v>
      </c>
      <c r="E25" s="126">
        <v>2</v>
      </c>
      <c r="F25" s="126"/>
      <c r="G25" s="126"/>
      <c r="H25" s="126"/>
      <c r="I25" s="126"/>
      <c r="J25" s="34"/>
      <c r="K25" s="127">
        <f t="shared" si="2"/>
        <v>0</v>
      </c>
      <c r="L25" s="127">
        <f t="shared" si="2"/>
        <v>0</v>
      </c>
      <c r="M25" s="127"/>
      <c r="N25" s="127"/>
      <c r="O25" s="127"/>
      <c r="P25" s="128"/>
    </row>
    <row r="26" spans="1:16" ht="15.75">
      <c r="A26" s="57" t="s">
        <v>507</v>
      </c>
      <c r="B26" s="125"/>
      <c r="C26" s="126">
        <v>1</v>
      </c>
      <c r="D26" s="126">
        <v>1</v>
      </c>
      <c r="E26" s="126">
        <v>1</v>
      </c>
      <c r="F26" s="126"/>
      <c r="G26" s="126"/>
      <c r="H26" s="126"/>
      <c r="I26" s="126"/>
      <c r="J26" s="34"/>
      <c r="K26" s="127">
        <f t="shared" si="2"/>
        <v>0</v>
      </c>
      <c r="L26" s="127">
        <f t="shared" si="2"/>
        <v>0</v>
      </c>
      <c r="M26" s="127"/>
      <c r="N26" s="127"/>
      <c r="O26" s="127"/>
      <c r="P26" s="128"/>
    </row>
    <row r="27" spans="1:16" ht="15.75">
      <c r="A27" s="57" t="s">
        <v>508</v>
      </c>
      <c r="B27" s="125"/>
      <c r="C27" s="126">
        <v>8</v>
      </c>
      <c r="D27" s="126">
        <v>8</v>
      </c>
      <c r="E27" s="126">
        <v>8</v>
      </c>
      <c r="F27" s="126"/>
      <c r="G27" s="126"/>
      <c r="H27" s="126"/>
      <c r="I27" s="126"/>
      <c r="J27" s="34"/>
      <c r="K27" s="127">
        <f t="shared" si="2"/>
        <v>0</v>
      </c>
      <c r="L27" s="127">
        <f t="shared" si="2"/>
        <v>0</v>
      </c>
      <c r="M27" s="127"/>
      <c r="N27" s="127"/>
      <c r="O27" s="127"/>
      <c r="P27" s="128"/>
    </row>
    <row r="28" spans="1:16" ht="15.75">
      <c r="A28" s="57" t="s">
        <v>509</v>
      </c>
      <c r="B28" s="125"/>
      <c r="C28" s="126">
        <v>1</v>
      </c>
      <c r="D28" s="126">
        <v>1</v>
      </c>
      <c r="E28" s="126">
        <v>1</v>
      </c>
      <c r="F28" s="126"/>
      <c r="G28" s="126"/>
      <c r="H28" s="126"/>
      <c r="I28" s="126"/>
      <c r="J28" s="34"/>
      <c r="K28" s="127">
        <f t="shared" si="2"/>
        <v>0</v>
      </c>
      <c r="L28" s="127">
        <f t="shared" si="2"/>
        <v>0</v>
      </c>
      <c r="M28" s="127"/>
      <c r="N28" s="127"/>
      <c r="O28" s="127"/>
      <c r="P28" s="128"/>
    </row>
    <row r="29" spans="1:16" ht="15.75">
      <c r="A29" s="57" t="s">
        <v>510</v>
      </c>
      <c r="B29" s="125"/>
      <c r="C29" s="126">
        <v>4</v>
      </c>
      <c r="D29" s="126">
        <v>4</v>
      </c>
      <c r="E29" s="126">
        <v>4</v>
      </c>
      <c r="F29" s="126"/>
      <c r="G29" s="126"/>
      <c r="H29" s="126"/>
      <c r="I29" s="126"/>
      <c r="J29" s="34"/>
      <c r="K29" s="127">
        <f t="shared" si="2"/>
        <v>0</v>
      </c>
      <c r="L29" s="127">
        <f t="shared" si="2"/>
        <v>0</v>
      </c>
      <c r="M29" s="127"/>
      <c r="N29" s="127"/>
      <c r="O29" s="127"/>
      <c r="P29" s="128"/>
    </row>
    <row r="30" spans="1:16" ht="15.75">
      <c r="A30" s="57" t="s">
        <v>511</v>
      </c>
      <c r="B30" s="125"/>
      <c r="C30" s="126">
        <v>6</v>
      </c>
      <c r="D30" s="126">
        <v>6</v>
      </c>
      <c r="E30" s="126">
        <v>6</v>
      </c>
      <c r="F30" s="126"/>
      <c r="G30" s="126"/>
      <c r="H30" s="126"/>
      <c r="I30" s="126"/>
      <c r="J30" s="34"/>
      <c r="K30" s="127">
        <f t="shared" si="2"/>
        <v>0</v>
      </c>
      <c r="L30" s="127">
        <f t="shared" si="2"/>
        <v>0</v>
      </c>
      <c r="M30" s="127"/>
      <c r="N30" s="127"/>
      <c r="O30" s="127"/>
      <c r="P30" s="128"/>
    </row>
    <row r="31" spans="1:16" ht="15.75">
      <c r="A31" s="57" t="s">
        <v>512</v>
      </c>
      <c r="B31" s="125"/>
      <c r="C31" s="126">
        <v>5</v>
      </c>
      <c r="D31" s="126">
        <v>5</v>
      </c>
      <c r="E31" s="126">
        <v>5</v>
      </c>
      <c r="F31" s="126"/>
      <c r="G31" s="126"/>
      <c r="H31" s="126"/>
      <c r="I31" s="126"/>
      <c r="J31" s="34"/>
      <c r="K31" s="127">
        <f t="shared" si="2"/>
        <v>0</v>
      </c>
      <c r="L31" s="127">
        <f t="shared" si="2"/>
        <v>0</v>
      </c>
      <c r="M31" s="127"/>
      <c r="N31" s="127"/>
      <c r="O31" s="127"/>
      <c r="P31" s="128"/>
    </row>
    <row r="32" spans="1:16" ht="15.75">
      <c r="A32" s="57" t="s">
        <v>513</v>
      </c>
      <c r="B32" s="125"/>
      <c r="C32" s="126">
        <v>2</v>
      </c>
      <c r="D32" s="126">
        <v>2</v>
      </c>
      <c r="E32" s="126">
        <v>2</v>
      </c>
      <c r="F32" s="126"/>
      <c r="G32" s="126"/>
      <c r="H32" s="126"/>
      <c r="I32" s="126"/>
      <c r="J32" s="34"/>
      <c r="K32" s="127">
        <f t="shared" si="2"/>
        <v>0</v>
      </c>
      <c r="L32" s="127">
        <f t="shared" si="2"/>
        <v>0</v>
      </c>
      <c r="M32" s="127"/>
      <c r="N32" s="127"/>
      <c r="O32" s="127"/>
      <c r="P32" s="128"/>
    </row>
    <row r="33" spans="1:16" ht="15.75">
      <c r="A33" s="57" t="s">
        <v>514</v>
      </c>
      <c r="B33" s="125"/>
      <c r="C33" s="126">
        <v>16</v>
      </c>
      <c r="D33" s="126">
        <v>16</v>
      </c>
      <c r="E33" s="126">
        <v>16</v>
      </c>
      <c r="F33" s="126"/>
      <c r="G33" s="126"/>
      <c r="H33" s="126"/>
      <c r="I33" s="126"/>
      <c r="J33" s="34"/>
      <c r="K33" s="127">
        <f t="shared" si="2"/>
        <v>0</v>
      </c>
      <c r="L33" s="127">
        <f t="shared" si="2"/>
        <v>0</v>
      </c>
      <c r="M33" s="127"/>
      <c r="N33" s="127"/>
      <c r="O33" s="127"/>
      <c r="P33" s="128"/>
    </row>
    <row r="34" spans="1:16" ht="15.75">
      <c r="A34" s="57" t="s">
        <v>515</v>
      </c>
      <c r="B34" s="125"/>
      <c r="C34" s="126">
        <v>2</v>
      </c>
      <c r="D34" s="126">
        <v>2</v>
      </c>
      <c r="E34" s="126">
        <v>2</v>
      </c>
      <c r="F34" s="126"/>
      <c r="G34" s="126"/>
      <c r="H34" s="126"/>
      <c r="I34" s="126"/>
      <c r="J34" s="34"/>
      <c r="K34" s="127">
        <f t="shared" si="2"/>
        <v>0</v>
      </c>
      <c r="L34" s="127">
        <f t="shared" si="2"/>
        <v>0</v>
      </c>
      <c r="M34" s="127"/>
      <c r="N34" s="127"/>
      <c r="O34" s="127"/>
      <c r="P34" s="128"/>
    </row>
    <row r="35" spans="1:16" ht="15.75">
      <c r="A35" s="57" t="s">
        <v>516</v>
      </c>
      <c r="B35" s="125"/>
      <c r="C35" s="126">
        <v>18</v>
      </c>
      <c r="D35" s="126">
        <v>18</v>
      </c>
      <c r="E35" s="126">
        <v>18</v>
      </c>
      <c r="F35" s="126"/>
      <c r="G35" s="126"/>
      <c r="H35" s="126"/>
      <c r="I35" s="126"/>
      <c r="J35" s="34"/>
      <c r="K35" s="127">
        <f t="shared" si="2"/>
        <v>0</v>
      </c>
      <c r="L35" s="127">
        <f t="shared" si="2"/>
        <v>0</v>
      </c>
      <c r="M35" s="127"/>
      <c r="N35" s="127"/>
      <c r="O35" s="127"/>
      <c r="P35" s="128"/>
    </row>
    <row r="36" spans="1:16" ht="15.75">
      <c r="A36" s="57" t="s">
        <v>517</v>
      </c>
      <c r="B36" s="125"/>
      <c r="C36" s="126">
        <v>7</v>
      </c>
      <c r="D36" s="126">
        <v>7</v>
      </c>
      <c r="E36" s="126">
        <v>7</v>
      </c>
      <c r="F36" s="126"/>
      <c r="G36" s="126"/>
      <c r="H36" s="126"/>
      <c r="I36" s="126"/>
      <c r="J36" s="34"/>
      <c r="K36" s="127">
        <f t="shared" si="2"/>
        <v>0</v>
      </c>
      <c r="L36" s="127">
        <f t="shared" si="2"/>
        <v>0</v>
      </c>
      <c r="M36" s="127"/>
      <c r="N36" s="127"/>
      <c r="O36" s="127"/>
      <c r="P36" s="128"/>
    </row>
    <row r="37" spans="1:16" ht="15.75">
      <c r="A37" s="57" t="s">
        <v>518</v>
      </c>
      <c r="B37" s="125"/>
      <c r="C37" s="126">
        <v>1</v>
      </c>
      <c r="D37" s="126">
        <v>1</v>
      </c>
      <c r="E37" s="126">
        <v>1</v>
      </c>
      <c r="F37" s="126"/>
      <c r="G37" s="126"/>
      <c r="H37" s="126"/>
      <c r="I37" s="126"/>
      <c r="J37" s="34"/>
      <c r="K37" s="127">
        <f t="shared" si="2"/>
        <v>0</v>
      </c>
      <c r="L37" s="127">
        <f t="shared" si="2"/>
        <v>0</v>
      </c>
      <c r="M37" s="127"/>
      <c r="N37" s="127"/>
      <c r="O37" s="127"/>
      <c r="P37" s="128"/>
    </row>
    <row r="38" spans="1:16" ht="16.5" thickBot="1">
      <c r="A38" s="176" t="s">
        <v>519</v>
      </c>
      <c r="B38" s="170"/>
      <c r="C38" s="177">
        <v>15</v>
      </c>
      <c r="D38" s="177">
        <v>15</v>
      </c>
      <c r="E38" s="177">
        <v>15</v>
      </c>
      <c r="F38" s="177"/>
      <c r="G38" s="177"/>
      <c r="H38" s="177"/>
      <c r="I38" s="177"/>
      <c r="J38" s="48"/>
      <c r="K38" s="166">
        <f t="shared" si="2"/>
        <v>0</v>
      </c>
      <c r="L38" s="166">
        <f t="shared" si="2"/>
        <v>0</v>
      </c>
      <c r="M38" s="166"/>
      <c r="N38" s="166"/>
      <c r="O38" s="166"/>
      <c r="P38" s="172"/>
    </row>
    <row r="39" spans="1:16" ht="15.75" thickBot="1">
      <c r="A39" s="31" t="s">
        <v>89</v>
      </c>
      <c r="B39" s="180"/>
      <c r="C39" s="171">
        <v>0</v>
      </c>
      <c r="D39" s="171">
        <v>0</v>
      </c>
      <c r="E39" s="171">
        <v>0</v>
      </c>
      <c r="F39" s="171"/>
      <c r="G39" s="171"/>
      <c r="H39" s="171"/>
      <c r="I39" s="171"/>
      <c r="J39" s="180"/>
      <c r="K39" s="123">
        <f t="shared" si="2"/>
        <v>0</v>
      </c>
      <c r="L39" s="166">
        <f t="shared" si="2"/>
        <v>0</v>
      </c>
      <c r="M39" s="166"/>
      <c r="N39" s="166"/>
      <c r="O39" s="166"/>
      <c r="P39" s="172"/>
    </row>
    <row r="40" spans="1:16" ht="17.100000000000001" customHeight="1">
      <c r="A40" s="240"/>
      <c r="B40" s="241"/>
      <c r="C40" s="241"/>
      <c r="D40" s="241"/>
      <c r="E40" s="241"/>
      <c r="F40" s="241"/>
      <c r="G40" s="241"/>
      <c r="H40" s="241"/>
      <c r="I40" s="241"/>
      <c r="J40" s="241"/>
      <c r="K40" s="241"/>
      <c r="L40" s="241"/>
      <c r="M40" s="241"/>
      <c r="N40" s="241"/>
      <c r="O40" s="241"/>
      <c r="P40" s="241"/>
    </row>
  </sheetData>
  <mergeCells count="10">
    <mergeCell ref="A40:P40"/>
    <mergeCell ref="K5:P5"/>
    <mergeCell ref="A2:P2"/>
    <mergeCell ref="A3:A6"/>
    <mergeCell ref="B3:B4"/>
    <mergeCell ref="C3:I3"/>
    <mergeCell ref="C4:I4"/>
    <mergeCell ref="J3:J4"/>
    <mergeCell ref="K3:P4"/>
    <mergeCell ref="D5:I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P40"/>
  <sheetViews>
    <sheetView zoomScale="110" zoomScaleNormal="110" workbookViewId="0"/>
  </sheetViews>
  <sheetFormatPr baseColWidth="10" defaultColWidth="11.42578125" defaultRowHeight="15"/>
  <cols>
    <col min="1" max="1" width="13.85546875" style="3" customWidth="1"/>
    <col min="2" max="2" width="2.85546875" style="3" customWidth="1"/>
    <col min="3" max="3" width="12.85546875" style="3" customWidth="1"/>
    <col min="4" max="9" width="11.42578125" style="3"/>
    <col min="10" max="10" width="2.85546875" style="3" customWidth="1"/>
    <col min="11" max="11" width="13.28515625" style="3" bestFit="1" customWidth="1"/>
    <col min="12" max="16384" width="11.42578125" style="3"/>
  </cols>
  <sheetData>
    <row r="1" spans="1:16" ht="15.75" thickBot="1">
      <c r="A1" s="3" t="str">
        <f>'Ente Público'!B3</f>
        <v>Instituto de Ecología, A.C.</v>
      </c>
    </row>
    <row r="2" spans="1:16" ht="15" customHeight="1" thickBot="1">
      <c r="A2" s="32"/>
      <c r="B2" s="256" t="s">
        <v>120</v>
      </c>
      <c r="C2" s="257"/>
      <c r="D2" s="257"/>
      <c r="E2" s="257"/>
      <c r="F2" s="257"/>
      <c r="G2" s="257"/>
      <c r="H2" s="257"/>
      <c r="I2" s="257"/>
      <c r="J2" s="257"/>
      <c r="K2" s="257"/>
      <c r="L2" s="257"/>
      <c r="M2" s="257"/>
      <c r="N2" s="257"/>
      <c r="O2" s="257"/>
      <c r="P2" s="258"/>
    </row>
    <row r="3" spans="1:16" ht="15" customHeight="1">
      <c r="A3" s="259" t="s">
        <v>1</v>
      </c>
      <c r="B3" s="261"/>
      <c r="C3" s="263" t="s">
        <v>90</v>
      </c>
      <c r="D3" s="263"/>
      <c r="E3" s="263"/>
      <c r="F3" s="263"/>
      <c r="G3" s="263"/>
      <c r="H3" s="263"/>
      <c r="I3" s="263"/>
      <c r="J3" s="232"/>
      <c r="K3" s="264" t="s">
        <v>530</v>
      </c>
      <c r="L3" s="264"/>
      <c r="M3" s="264"/>
      <c r="N3" s="264"/>
      <c r="O3" s="264"/>
      <c r="P3" s="265"/>
    </row>
    <row r="4" spans="1:16">
      <c r="A4" s="260"/>
      <c r="B4" s="262"/>
      <c r="C4" s="226" t="s">
        <v>3</v>
      </c>
      <c r="D4" s="226"/>
      <c r="E4" s="226"/>
      <c r="F4" s="226"/>
      <c r="G4" s="226"/>
      <c r="H4" s="226"/>
      <c r="I4" s="226"/>
      <c r="J4" s="228"/>
      <c r="K4" s="226"/>
      <c r="L4" s="226"/>
      <c r="M4" s="226"/>
      <c r="N4" s="226"/>
      <c r="O4" s="226"/>
      <c r="P4" s="266"/>
    </row>
    <row r="5" spans="1:16" ht="50.25" customHeight="1">
      <c r="A5" s="260"/>
      <c r="B5" s="187"/>
      <c r="C5" s="226" t="s">
        <v>162</v>
      </c>
      <c r="D5" s="242" t="s">
        <v>86</v>
      </c>
      <c r="E5" s="242"/>
      <c r="F5" s="242"/>
      <c r="G5" s="242"/>
      <c r="H5" s="242"/>
      <c r="I5" s="242"/>
      <c r="J5" s="184"/>
      <c r="K5" s="242" t="s">
        <v>529</v>
      </c>
      <c r="L5" s="242"/>
      <c r="M5" s="242"/>
      <c r="N5" s="242"/>
      <c r="O5" s="242"/>
      <c r="P5" s="243"/>
    </row>
    <row r="6" spans="1:16" ht="25.5" thickBot="1">
      <c r="A6" s="260"/>
      <c r="B6" s="187"/>
      <c r="C6" s="226"/>
      <c r="D6" s="183" t="s">
        <v>158</v>
      </c>
      <c r="E6" s="183" t="s">
        <v>142</v>
      </c>
      <c r="F6" s="183" t="s">
        <v>143</v>
      </c>
      <c r="G6" s="183" t="s">
        <v>160</v>
      </c>
      <c r="H6" s="183" t="s">
        <v>161</v>
      </c>
      <c r="I6" s="183" t="s">
        <v>146</v>
      </c>
      <c r="J6" s="34"/>
      <c r="K6" s="183" t="s">
        <v>475</v>
      </c>
      <c r="L6" s="183" t="s">
        <v>481</v>
      </c>
      <c r="M6" s="183" t="s">
        <v>477</v>
      </c>
      <c r="N6" s="183" t="s">
        <v>482</v>
      </c>
      <c r="O6" s="183" t="s">
        <v>480</v>
      </c>
      <c r="P6" s="188" t="s">
        <v>465</v>
      </c>
    </row>
    <row r="7" spans="1:16" ht="16.5" thickBot="1">
      <c r="A7" s="98" t="s">
        <v>5</v>
      </c>
      <c r="B7" s="106"/>
      <c r="C7" s="100">
        <f>SUM(C8+C13+C39)</f>
        <v>217.20000000000002</v>
      </c>
      <c r="D7" s="100">
        <f t="shared" ref="D7:I7" si="0">SUM(D8+D13+D39)</f>
        <v>220.30000000000004</v>
      </c>
      <c r="E7" s="100">
        <f t="shared" si="0"/>
        <v>228.25</v>
      </c>
      <c r="F7" s="100">
        <f t="shared" si="0"/>
        <v>0</v>
      </c>
      <c r="G7" s="100">
        <f t="shared" si="0"/>
        <v>0</v>
      </c>
      <c r="H7" s="100">
        <f t="shared" si="0"/>
        <v>0</v>
      </c>
      <c r="I7" s="100">
        <f t="shared" si="0"/>
        <v>0</v>
      </c>
      <c r="J7" s="102"/>
      <c r="K7" s="107">
        <f>IFERROR((D7)/(C7*1.0397)-1,0)</f>
        <v>-2.4456516444483656E-2</v>
      </c>
      <c r="L7" s="107">
        <f>IFERROR((E7)/(D7*1.031)-1,0)</f>
        <v>4.9341938710680822E-3</v>
      </c>
      <c r="M7" s="107"/>
      <c r="N7" s="107"/>
      <c r="O7" s="107"/>
      <c r="P7" s="108"/>
    </row>
    <row r="8" spans="1:16" ht="23.25" thickBot="1">
      <c r="A8" s="109" t="s">
        <v>87</v>
      </c>
      <c r="B8" s="110"/>
      <c r="C8" s="111">
        <f>SUM(C9:C12)</f>
        <v>9.6999999999999993</v>
      </c>
      <c r="D8" s="111">
        <f>SUM(D9:D12)</f>
        <v>9.4</v>
      </c>
      <c r="E8" s="111">
        <f>SUM(E9:E12)</f>
        <v>7.2200000000000006</v>
      </c>
      <c r="F8" s="111">
        <f t="shared" ref="F8:I8" si="1">SUM(F9:F12)</f>
        <v>0</v>
      </c>
      <c r="G8" s="111">
        <f t="shared" si="1"/>
        <v>0</v>
      </c>
      <c r="H8" s="111">
        <f t="shared" si="1"/>
        <v>0</v>
      </c>
      <c r="I8" s="111">
        <f t="shared" si="1"/>
        <v>0</v>
      </c>
      <c r="J8" s="102"/>
      <c r="K8" s="107">
        <f t="shared" ref="K8:K39" si="2">IFERROR((D8)/(C8*1.0397)-1,0)</f>
        <v>-6.7930975330909193E-2</v>
      </c>
      <c r="L8" s="107">
        <f t="shared" ref="L8:L39" si="3">IFERROR((E8)/(D8*1.031)-1,0)</f>
        <v>-0.25500959613678098</v>
      </c>
      <c r="M8" s="107"/>
      <c r="N8" s="107"/>
      <c r="O8" s="107"/>
      <c r="P8" s="108"/>
    </row>
    <row r="9" spans="1:16" ht="15.75">
      <c r="A9" s="57" t="s">
        <v>491</v>
      </c>
      <c r="B9" s="58"/>
      <c r="C9" s="59">
        <v>2.2999999999999998</v>
      </c>
      <c r="D9" s="59">
        <v>2</v>
      </c>
      <c r="E9" s="59">
        <v>1.97</v>
      </c>
      <c r="F9" s="59"/>
      <c r="G9" s="59"/>
      <c r="H9" s="59"/>
      <c r="I9" s="59"/>
      <c r="J9" s="34"/>
      <c r="K9" s="181">
        <f t="shared" si="2"/>
        <v>-0.16363834049119519</v>
      </c>
      <c r="L9" s="51">
        <f t="shared" si="3"/>
        <v>-4.4616876818622586E-2</v>
      </c>
      <c r="M9" s="51"/>
      <c r="N9" s="51"/>
      <c r="O9" s="51"/>
      <c r="P9" s="114"/>
    </row>
    <row r="10" spans="1:16" ht="15.75">
      <c r="A10" s="57" t="s">
        <v>492</v>
      </c>
      <c r="B10" s="58"/>
      <c r="C10" s="59">
        <v>0.7</v>
      </c>
      <c r="D10" s="59">
        <v>1.8</v>
      </c>
      <c r="E10" s="59">
        <v>0.93</v>
      </c>
      <c r="F10" s="59"/>
      <c r="G10" s="59"/>
      <c r="H10" s="59"/>
      <c r="I10" s="59"/>
      <c r="J10" s="34"/>
      <c r="K10" s="51">
        <f t="shared" si="2"/>
        <v>1.4732409074046084</v>
      </c>
      <c r="L10" s="51">
        <f t="shared" si="3"/>
        <v>-0.49886841254445513</v>
      </c>
      <c r="M10" s="51"/>
      <c r="N10" s="51"/>
      <c r="O10" s="51"/>
      <c r="P10" s="114"/>
    </row>
    <row r="11" spans="1:16" ht="15.75">
      <c r="A11" s="57" t="s">
        <v>493</v>
      </c>
      <c r="B11" s="58"/>
      <c r="C11" s="59">
        <v>2.7</v>
      </c>
      <c r="D11" s="59">
        <v>1.6</v>
      </c>
      <c r="E11" s="59">
        <v>1.67</v>
      </c>
      <c r="F11" s="59"/>
      <c r="G11" s="59"/>
      <c r="H11" s="59"/>
      <c r="I11" s="59"/>
      <c r="J11" s="34"/>
      <c r="K11" s="51">
        <f t="shared" si="2"/>
        <v>-0.43003501722362936</v>
      </c>
      <c r="L11" s="51">
        <f t="shared" si="3"/>
        <v>1.2366634335596594E-2</v>
      </c>
      <c r="M11" s="51"/>
      <c r="N11" s="51"/>
      <c r="O11" s="51"/>
      <c r="P11" s="114"/>
    </row>
    <row r="12" spans="1:16" ht="16.5" thickBot="1">
      <c r="A12" s="57" t="s">
        <v>494</v>
      </c>
      <c r="B12" s="58"/>
      <c r="C12" s="59">
        <v>4</v>
      </c>
      <c r="D12" s="59">
        <v>4</v>
      </c>
      <c r="E12" s="59">
        <v>2.65</v>
      </c>
      <c r="F12" s="59"/>
      <c r="G12" s="59"/>
      <c r="H12" s="59"/>
      <c r="I12" s="59"/>
      <c r="J12" s="34"/>
      <c r="K12" s="182">
        <f t="shared" si="2"/>
        <v>-3.8184091564874567E-2</v>
      </c>
      <c r="L12" s="51">
        <f t="shared" si="3"/>
        <v>-0.35741998060135782</v>
      </c>
      <c r="M12" s="51"/>
      <c r="N12" s="51"/>
      <c r="O12" s="51"/>
      <c r="P12" s="114"/>
    </row>
    <row r="13" spans="1:16" ht="16.5" thickBot="1">
      <c r="A13" s="109" t="s">
        <v>88</v>
      </c>
      <c r="B13" s="110"/>
      <c r="C13" s="111">
        <f t="shared" ref="C13:I13" si="4">SUM(C14:C38)</f>
        <v>207.50000000000003</v>
      </c>
      <c r="D13" s="111">
        <f t="shared" si="4"/>
        <v>210.90000000000003</v>
      </c>
      <c r="E13" s="111">
        <f t="shared" si="4"/>
        <v>221.03</v>
      </c>
      <c r="F13" s="111">
        <f t="shared" si="4"/>
        <v>0</v>
      </c>
      <c r="G13" s="111">
        <f t="shared" si="4"/>
        <v>0</v>
      </c>
      <c r="H13" s="111">
        <f t="shared" si="4"/>
        <v>0</v>
      </c>
      <c r="I13" s="111">
        <f t="shared" si="4"/>
        <v>0</v>
      </c>
      <c r="J13" s="102"/>
      <c r="K13" s="107">
        <f t="shared" si="2"/>
        <v>-2.2424216438708622E-2</v>
      </c>
      <c r="L13" s="107">
        <f t="shared" si="3"/>
        <v>1.652011907767692E-2</v>
      </c>
      <c r="M13" s="107"/>
      <c r="N13" s="107"/>
      <c r="O13" s="107"/>
      <c r="P13" s="108"/>
    </row>
    <row r="14" spans="1:16" ht="15.75">
      <c r="A14" s="57" t="s">
        <v>495</v>
      </c>
      <c r="B14" s="58"/>
      <c r="C14" s="59">
        <v>34.700000000000003</v>
      </c>
      <c r="D14" s="59">
        <v>40.6</v>
      </c>
      <c r="E14" s="59">
        <v>43.08</v>
      </c>
      <c r="F14" s="59"/>
      <c r="G14" s="59"/>
      <c r="H14" s="59"/>
      <c r="I14" s="59"/>
      <c r="J14" s="34"/>
      <c r="K14" s="181">
        <f t="shared" si="2"/>
        <v>0.12535233090680364</v>
      </c>
      <c r="L14" s="51">
        <f t="shared" si="3"/>
        <v>2.9179188983864845E-2</v>
      </c>
      <c r="M14" s="51"/>
      <c r="N14" s="51"/>
      <c r="O14" s="51"/>
      <c r="P14" s="114"/>
    </row>
    <row r="15" spans="1:16" ht="15.75">
      <c r="A15" s="57" t="s">
        <v>496</v>
      </c>
      <c r="B15" s="58"/>
      <c r="C15" s="59">
        <v>43.3</v>
      </c>
      <c r="D15" s="59">
        <v>40.4</v>
      </c>
      <c r="E15" s="59">
        <v>42.6</v>
      </c>
      <c r="F15" s="59"/>
      <c r="G15" s="59"/>
      <c r="H15" s="59"/>
      <c r="I15" s="59"/>
      <c r="J15" s="34"/>
      <c r="K15" s="51">
        <f t="shared" si="2"/>
        <v>-0.10260132330764282</v>
      </c>
      <c r="L15" s="51">
        <f t="shared" si="3"/>
        <v>2.2750189664941578E-2</v>
      </c>
      <c r="M15" s="51"/>
      <c r="N15" s="51"/>
      <c r="O15" s="51"/>
      <c r="P15" s="114"/>
    </row>
    <row r="16" spans="1:16" ht="15.75">
      <c r="A16" s="57" t="s">
        <v>497</v>
      </c>
      <c r="B16" s="58"/>
      <c r="C16" s="59">
        <v>35.9</v>
      </c>
      <c r="D16" s="59">
        <v>36.299999999999997</v>
      </c>
      <c r="E16" s="59">
        <v>32.24</v>
      </c>
      <c r="F16" s="59"/>
      <c r="G16" s="59"/>
      <c r="H16" s="59"/>
      <c r="I16" s="59"/>
      <c r="J16" s="34"/>
      <c r="K16" s="51">
        <f t="shared" si="2"/>
        <v>-2.7467479771725478E-2</v>
      </c>
      <c r="L16" s="51">
        <f t="shared" si="3"/>
        <v>-0.13855065958055091</v>
      </c>
      <c r="M16" s="51"/>
      <c r="N16" s="51"/>
      <c r="O16" s="51"/>
      <c r="P16" s="114"/>
    </row>
    <row r="17" spans="1:16" ht="15.75">
      <c r="A17" s="57" t="s">
        <v>498</v>
      </c>
      <c r="B17" s="58"/>
      <c r="C17" s="59">
        <v>4.4000000000000004</v>
      </c>
      <c r="D17" s="59">
        <v>3.5</v>
      </c>
      <c r="E17" s="59">
        <v>3.68</v>
      </c>
      <c r="F17" s="59"/>
      <c r="G17" s="59"/>
      <c r="H17" s="59"/>
      <c r="I17" s="59"/>
      <c r="J17" s="34"/>
      <c r="K17" s="51">
        <f t="shared" si="2"/>
        <v>-0.23491916374478661</v>
      </c>
      <c r="L17" s="51">
        <f t="shared" si="3"/>
        <v>1.9814327282804634E-2</v>
      </c>
      <c r="M17" s="51"/>
      <c r="N17" s="51"/>
      <c r="O17" s="51"/>
      <c r="P17" s="114"/>
    </row>
    <row r="18" spans="1:16" ht="15.75">
      <c r="A18" s="57" t="s">
        <v>499</v>
      </c>
      <c r="B18" s="58"/>
      <c r="C18" s="59">
        <v>0.8</v>
      </c>
      <c r="D18" s="59">
        <v>0.8</v>
      </c>
      <c r="E18" s="59">
        <v>1.0900000000000001</v>
      </c>
      <c r="F18" s="59"/>
      <c r="G18" s="59"/>
      <c r="H18" s="59"/>
      <c r="I18" s="59"/>
      <c r="J18" s="34"/>
      <c r="K18" s="51">
        <f t="shared" si="2"/>
        <v>-3.8184091564874456E-2</v>
      </c>
      <c r="L18" s="51">
        <f t="shared" si="3"/>
        <v>0.32153249272550943</v>
      </c>
      <c r="M18" s="51"/>
      <c r="N18" s="51"/>
      <c r="O18" s="51"/>
      <c r="P18" s="114"/>
    </row>
    <row r="19" spans="1:16" ht="15.75">
      <c r="A19" s="57" t="s">
        <v>500</v>
      </c>
      <c r="B19" s="58"/>
      <c r="C19" s="59">
        <v>30.3</v>
      </c>
      <c r="D19" s="59">
        <v>30.4</v>
      </c>
      <c r="E19" s="59">
        <v>34.31</v>
      </c>
      <c r="F19" s="59"/>
      <c r="G19" s="59"/>
      <c r="H19" s="59"/>
      <c r="I19" s="59"/>
      <c r="J19" s="34"/>
      <c r="K19" s="51">
        <f t="shared" si="2"/>
        <v>-3.5009781636045845E-2</v>
      </c>
      <c r="L19" s="51">
        <f t="shared" si="3"/>
        <v>9.4683240594211293E-2</v>
      </c>
      <c r="M19" s="51"/>
      <c r="N19" s="51"/>
      <c r="O19" s="51"/>
      <c r="P19" s="114"/>
    </row>
    <row r="20" spans="1:16" ht="15.75">
      <c r="A20" s="57" t="s">
        <v>501</v>
      </c>
      <c r="B20" s="58"/>
      <c r="C20" s="59">
        <v>14.4</v>
      </c>
      <c r="D20" s="59">
        <v>15.3</v>
      </c>
      <c r="E20" s="59">
        <v>17.72</v>
      </c>
      <c r="F20" s="59"/>
      <c r="G20" s="59"/>
      <c r="H20" s="59"/>
      <c r="I20" s="59"/>
      <c r="J20" s="34"/>
      <c r="K20" s="51">
        <f t="shared" si="2"/>
        <v>2.1929402712320911E-2</v>
      </c>
      <c r="L20" s="51">
        <f t="shared" si="3"/>
        <v>0.12334620236714144</v>
      </c>
      <c r="M20" s="51"/>
      <c r="N20" s="51"/>
      <c r="O20" s="51"/>
      <c r="P20" s="114"/>
    </row>
    <row r="21" spans="1:16" ht="15.75">
      <c r="A21" s="57" t="s">
        <v>502</v>
      </c>
      <c r="B21" s="58"/>
      <c r="C21" s="59">
        <v>17.8</v>
      </c>
      <c r="D21" s="59">
        <v>17.600000000000001</v>
      </c>
      <c r="E21" s="59">
        <v>16.329999999999998</v>
      </c>
      <c r="F21" s="59"/>
      <c r="G21" s="59"/>
      <c r="H21" s="59"/>
      <c r="I21" s="59"/>
      <c r="J21" s="34"/>
      <c r="K21" s="51">
        <f t="shared" si="2"/>
        <v>-4.8991011884370383E-2</v>
      </c>
      <c r="L21" s="51">
        <f t="shared" si="3"/>
        <v>-0.10005731416982644</v>
      </c>
      <c r="M21" s="51"/>
      <c r="N21" s="51"/>
      <c r="O21" s="51"/>
      <c r="P21" s="114"/>
    </row>
    <row r="22" spans="1:16" ht="15.75">
      <c r="A22" s="57" t="s">
        <v>503</v>
      </c>
      <c r="B22" s="58"/>
      <c r="C22" s="59">
        <v>1.2</v>
      </c>
      <c r="D22" s="59">
        <v>1.9</v>
      </c>
      <c r="E22" s="59">
        <v>2.1</v>
      </c>
      <c r="F22" s="59"/>
      <c r="G22" s="59"/>
      <c r="H22" s="59"/>
      <c r="I22" s="59"/>
      <c r="J22" s="34"/>
      <c r="K22" s="51">
        <f t="shared" si="2"/>
        <v>0.52287518835561531</v>
      </c>
      <c r="L22" s="51">
        <f t="shared" si="3"/>
        <v>7.203022104242196E-2</v>
      </c>
      <c r="M22" s="51"/>
      <c r="N22" s="51"/>
      <c r="O22" s="51"/>
      <c r="P22" s="114"/>
    </row>
    <row r="23" spans="1:16" ht="15.75">
      <c r="A23" s="57" t="s">
        <v>504</v>
      </c>
      <c r="B23" s="58"/>
      <c r="C23" s="59">
        <v>1.1000000000000001</v>
      </c>
      <c r="D23" s="59">
        <v>0.5</v>
      </c>
      <c r="E23" s="59">
        <v>0.54</v>
      </c>
      <c r="F23" s="59"/>
      <c r="G23" s="59"/>
      <c r="H23" s="59"/>
      <c r="I23" s="59"/>
      <c r="J23" s="34"/>
      <c r="K23" s="51">
        <f t="shared" si="2"/>
        <v>-0.5628109507113066</v>
      </c>
      <c r="L23" s="51">
        <f t="shared" si="3"/>
        <v>4.7526673132880948E-2</v>
      </c>
      <c r="M23" s="51"/>
      <c r="N23" s="51"/>
      <c r="O23" s="51"/>
      <c r="P23" s="114"/>
    </row>
    <row r="24" spans="1:16" ht="15.75">
      <c r="A24" s="57" t="s">
        <v>505</v>
      </c>
      <c r="B24" s="58"/>
      <c r="C24" s="59">
        <v>0.3</v>
      </c>
      <c r="D24" s="59">
        <v>0.3</v>
      </c>
      <c r="E24" s="59">
        <v>0.35</v>
      </c>
      <c r="F24" s="59"/>
      <c r="G24" s="59"/>
      <c r="H24" s="59"/>
      <c r="I24" s="59"/>
      <c r="J24" s="34"/>
      <c r="K24" s="51">
        <f t="shared" si="2"/>
        <v>-3.8184091564874567E-2</v>
      </c>
      <c r="L24" s="51">
        <f t="shared" si="3"/>
        <v>0.13158745554477869</v>
      </c>
      <c r="M24" s="51"/>
      <c r="N24" s="51"/>
      <c r="O24" s="51"/>
      <c r="P24" s="114"/>
    </row>
    <row r="25" spans="1:16" ht="15.75">
      <c r="A25" s="57" t="s">
        <v>506</v>
      </c>
      <c r="B25" s="58"/>
      <c r="C25" s="59">
        <v>0.7</v>
      </c>
      <c r="D25" s="59">
        <v>0.7</v>
      </c>
      <c r="E25" s="59">
        <v>0.83</v>
      </c>
      <c r="F25" s="59"/>
      <c r="G25" s="59"/>
      <c r="H25" s="59"/>
      <c r="I25" s="59"/>
      <c r="J25" s="34"/>
      <c r="K25" s="51">
        <f t="shared" si="2"/>
        <v>-3.8184091564874567E-2</v>
      </c>
      <c r="L25" s="51">
        <f t="shared" si="3"/>
        <v>0.15006235277816282</v>
      </c>
      <c r="M25" s="51"/>
      <c r="N25" s="51"/>
      <c r="O25" s="51"/>
      <c r="P25" s="114"/>
    </row>
    <row r="26" spans="1:16" ht="15.75">
      <c r="A26" s="57" t="s">
        <v>507</v>
      </c>
      <c r="B26" s="58"/>
      <c r="C26" s="59">
        <v>0.4</v>
      </c>
      <c r="D26" s="59">
        <v>0.4</v>
      </c>
      <c r="E26" s="59">
        <v>0.48</v>
      </c>
      <c r="F26" s="59"/>
      <c r="G26" s="59"/>
      <c r="H26" s="59"/>
      <c r="I26" s="59"/>
      <c r="J26" s="34"/>
      <c r="K26" s="51">
        <f t="shared" si="2"/>
        <v>-3.8184091564874456E-2</v>
      </c>
      <c r="L26" s="51">
        <f t="shared" si="3"/>
        <v>0.16391852570320076</v>
      </c>
      <c r="M26" s="51"/>
      <c r="N26" s="51"/>
      <c r="O26" s="51"/>
      <c r="P26" s="114"/>
    </row>
    <row r="27" spans="1:16" ht="15.75">
      <c r="A27" s="57" t="s">
        <v>508</v>
      </c>
      <c r="B27" s="58"/>
      <c r="C27" s="59">
        <v>3</v>
      </c>
      <c r="D27" s="59">
        <v>3</v>
      </c>
      <c r="E27" s="59">
        <v>3.26</v>
      </c>
      <c r="F27" s="59"/>
      <c r="G27" s="59"/>
      <c r="H27" s="59"/>
      <c r="I27" s="59"/>
      <c r="J27" s="34"/>
      <c r="K27" s="51">
        <f t="shared" si="2"/>
        <v>-3.8184091564874567E-2</v>
      </c>
      <c r="L27" s="51">
        <f t="shared" si="3"/>
        <v>5.3992887164565184E-2</v>
      </c>
      <c r="M27" s="51"/>
      <c r="N27" s="51"/>
      <c r="O27" s="51"/>
      <c r="P27" s="114"/>
    </row>
    <row r="28" spans="1:16" ht="15.75">
      <c r="A28" s="57" t="s">
        <v>509</v>
      </c>
      <c r="B28" s="58"/>
      <c r="C28" s="59">
        <v>0.3</v>
      </c>
      <c r="D28" s="59">
        <v>0.3</v>
      </c>
      <c r="E28" s="59">
        <v>0.31</v>
      </c>
      <c r="F28" s="59"/>
      <c r="G28" s="59"/>
      <c r="H28" s="59"/>
      <c r="I28" s="59"/>
      <c r="J28" s="34"/>
      <c r="K28" s="51">
        <f t="shared" si="2"/>
        <v>-3.8184091564874567E-2</v>
      </c>
      <c r="L28" s="51">
        <f t="shared" si="3"/>
        <v>2.2631749110897381E-3</v>
      </c>
      <c r="M28" s="51"/>
      <c r="N28" s="51"/>
      <c r="O28" s="51"/>
      <c r="P28" s="114"/>
    </row>
    <row r="29" spans="1:16" ht="15.75">
      <c r="A29" s="57" t="s">
        <v>510</v>
      </c>
      <c r="B29" s="58"/>
      <c r="C29" s="59">
        <v>1.3</v>
      </c>
      <c r="D29" s="59">
        <v>1.3</v>
      </c>
      <c r="E29" s="59">
        <v>1.52</v>
      </c>
      <c r="F29" s="59"/>
      <c r="G29" s="59"/>
      <c r="H29" s="59"/>
      <c r="I29" s="59"/>
      <c r="J29" s="34"/>
      <c r="K29" s="51">
        <f t="shared" si="2"/>
        <v>-3.8184091564874567E-2</v>
      </c>
      <c r="L29" s="51">
        <f t="shared" si="3"/>
        <v>0.13407446094158026</v>
      </c>
      <c r="M29" s="51"/>
      <c r="N29" s="51"/>
      <c r="O29" s="51"/>
      <c r="P29" s="114"/>
    </row>
    <row r="30" spans="1:16" ht="15.75">
      <c r="A30" s="57" t="s">
        <v>511</v>
      </c>
      <c r="B30" s="58"/>
      <c r="C30" s="59">
        <v>2</v>
      </c>
      <c r="D30" s="59">
        <v>2</v>
      </c>
      <c r="E30" s="59">
        <v>2.2799999999999998</v>
      </c>
      <c r="F30" s="59"/>
      <c r="G30" s="59"/>
      <c r="H30" s="59"/>
      <c r="I30" s="59"/>
      <c r="J30" s="34"/>
      <c r="K30" s="51">
        <f t="shared" si="2"/>
        <v>-3.8184091564874567E-2</v>
      </c>
      <c r="L30" s="51">
        <f t="shared" si="3"/>
        <v>0.10572259941804063</v>
      </c>
      <c r="M30" s="51"/>
      <c r="N30" s="51"/>
      <c r="O30" s="51"/>
      <c r="P30" s="114"/>
    </row>
    <row r="31" spans="1:16" ht="15.75">
      <c r="A31" s="57" t="s">
        <v>512</v>
      </c>
      <c r="B31" s="58"/>
      <c r="C31" s="59">
        <v>1.5</v>
      </c>
      <c r="D31" s="59">
        <v>1.4</v>
      </c>
      <c r="E31" s="59">
        <v>1.65</v>
      </c>
      <c r="F31" s="59"/>
      <c r="G31" s="59"/>
      <c r="H31" s="59"/>
      <c r="I31" s="59"/>
      <c r="J31" s="34"/>
      <c r="K31" s="51">
        <f t="shared" si="2"/>
        <v>-0.10230515212721636</v>
      </c>
      <c r="L31" s="51">
        <f t="shared" si="3"/>
        <v>0.14313426631564363</v>
      </c>
      <c r="M31" s="51"/>
      <c r="N31" s="51"/>
      <c r="O31" s="51"/>
      <c r="P31" s="114"/>
    </row>
    <row r="32" spans="1:16" ht="15.75">
      <c r="A32" s="57" t="s">
        <v>513</v>
      </c>
      <c r="B32" s="58"/>
      <c r="C32" s="59">
        <v>0.6</v>
      </c>
      <c r="D32" s="59">
        <v>0.7</v>
      </c>
      <c r="E32" s="59">
        <v>0.65</v>
      </c>
      <c r="F32" s="59"/>
      <c r="G32" s="59"/>
      <c r="H32" s="59"/>
      <c r="I32" s="59"/>
      <c r="J32" s="34"/>
      <c r="K32" s="51">
        <f t="shared" si="2"/>
        <v>0.12211855984097952</v>
      </c>
      <c r="L32" s="51">
        <f t="shared" si="3"/>
        <v>-9.9348759872523007E-2</v>
      </c>
      <c r="M32" s="51"/>
      <c r="N32" s="51"/>
      <c r="O32" s="51"/>
      <c r="P32" s="114"/>
    </row>
    <row r="33" spans="1:16" ht="15.75">
      <c r="A33" s="57" t="s">
        <v>514</v>
      </c>
      <c r="B33" s="58"/>
      <c r="C33" s="59">
        <v>4.4000000000000004</v>
      </c>
      <c r="D33" s="59">
        <v>4.5</v>
      </c>
      <c r="E33" s="59">
        <v>5.0999999999999996</v>
      </c>
      <c r="F33" s="59"/>
      <c r="G33" s="59"/>
      <c r="H33" s="59"/>
      <c r="I33" s="59"/>
      <c r="J33" s="34"/>
      <c r="K33" s="51">
        <f t="shared" si="2"/>
        <v>-1.6324639100440019E-2</v>
      </c>
      <c r="L33" s="51">
        <f t="shared" si="3"/>
        <v>9.9256385386356172E-2</v>
      </c>
      <c r="M33" s="51"/>
      <c r="N33" s="51"/>
      <c r="O33" s="51"/>
      <c r="P33" s="114"/>
    </row>
    <row r="34" spans="1:16" ht="15.75">
      <c r="A34" s="57" t="s">
        <v>515</v>
      </c>
      <c r="B34" s="58"/>
      <c r="C34" s="59">
        <v>0.4</v>
      </c>
      <c r="D34" s="59">
        <v>0.4</v>
      </c>
      <c r="E34" s="59">
        <v>0.47</v>
      </c>
      <c r="F34" s="59"/>
      <c r="G34" s="59"/>
      <c r="H34" s="59"/>
      <c r="I34" s="59"/>
      <c r="J34" s="34"/>
      <c r="K34" s="51">
        <f t="shared" si="2"/>
        <v>-3.8184091564874456E-2</v>
      </c>
      <c r="L34" s="51">
        <f t="shared" si="3"/>
        <v>0.13967022308438404</v>
      </c>
      <c r="M34" s="51"/>
      <c r="N34" s="51"/>
      <c r="O34" s="51"/>
      <c r="P34" s="114"/>
    </row>
    <row r="35" spans="1:16" ht="15.75">
      <c r="A35" s="57" t="s">
        <v>516</v>
      </c>
      <c r="B35" s="58"/>
      <c r="C35" s="59">
        <v>3.8</v>
      </c>
      <c r="D35" s="59">
        <v>3.9</v>
      </c>
      <c r="E35" s="59">
        <v>4.45</v>
      </c>
      <c r="F35" s="59"/>
      <c r="G35" s="59"/>
      <c r="H35" s="59"/>
      <c r="I35" s="59"/>
      <c r="J35" s="34"/>
      <c r="K35" s="51">
        <f t="shared" si="2"/>
        <v>-1.287314660605543E-2</v>
      </c>
      <c r="L35" s="51">
        <f t="shared" si="3"/>
        <v>0.10671740157676157</v>
      </c>
      <c r="M35" s="51"/>
      <c r="N35" s="51"/>
      <c r="O35" s="51"/>
      <c r="P35" s="114"/>
    </row>
    <row r="36" spans="1:16" ht="15.75">
      <c r="A36" s="57" t="s">
        <v>517</v>
      </c>
      <c r="B36" s="58"/>
      <c r="C36" s="59">
        <v>1.5</v>
      </c>
      <c r="D36" s="59">
        <v>1.4</v>
      </c>
      <c r="E36" s="59">
        <v>1.81</v>
      </c>
      <c r="F36" s="59"/>
      <c r="G36" s="59"/>
      <c r="H36" s="59"/>
      <c r="I36" s="59"/>
      <c r="J36" s="34"/>
      <c r="K36" s="51">
        <f t="shared" si="2"/>
        <v>-0.10230515212721636</v>
      </c>
      <c r="L36" s="51">
        <f t="shared" si="3"/>
        <v>0.25398364971594867</v>
      </c>
      <c r="M36" s="51"/>
      <c r="N36" s="51"/>
      <c r="O36" s="51"/>
      <c r="P36" s="114"/>
    </row>
    <row r="37" spans="1:16" ht="15.75">
      <c r="A37" s="57" t="s">
        <v>518</v>
      </c>
      <c r="B37" s="58"/>
      <c r="C37" s="59">
        <v>0.2</v>
      </c>
      <c r="D37" s="59">
        <v>0.2</v>
      </c>
      <c r="E37" s="59">
        <v>0.28000000000000003</v>
      </c>
      <c r="F37" s="59"/>
      <c r="G37" s="59"/>
      <c r="H37" s="59"/>
      <c r="I37" s="59"/>
      <c r="J37" s="34"/>
      <c r="K37" s="51">
        <f t="shared" si="2"/>
        <v>-3.8184091564874456E-2</v>
      </c>
      <c r="L37" s="51">
        <f t="shared" si="3"/>
        <v>0.35790494665373451</v>
      </c>
      <c r="M37" s="51"/>
      <c r="N37" s="51"/>
      <c r="O37" s="51"/>
      <c r="P37" s="114"/>
    </row>
    <row r="38" spans="1:16" ht="16.5" thickBot="1">
      <c r="A38" s="57" t="s">
        <v>519</v>
      </c>
      <c r="B38" s="58"/>
      <c r="C38" s="59">
        <v>3.2</v>
      </c>
      <c r="D38" s="59">
        <v>3.1</v>
      </c>
      <c r="E38" s="59">
        <v>3.9000000000000004</v>
      </c>
      <c r="F38" s="59"/>
      <c r="G38" s="59"/>
      <c r="H38" s="59"/>
      <c r="I38" s="59"/>
      <c r="J38" s="34"/>
      <c r="K38" s="182">
        <f t="shared" si="2"/>
        <v>-6.8240838703472195E-2</v>
      </c>
      <c r="L38" s="51">
        <f t="shared" si="3"/>
        <v>0.22023716404367844</v>
      </c>
      <c r="M38" s="51"/>
      <c r="N38" s="51"/>
      <c r="O38" s="51"/>
      <c r="P38" s="114"/>
    </row>
    <row r="39" spans="1:16" ht="15.75" thickBot="1">
      <c r="A39" s="109" t="s">
        <v>89</v>
      </c>
      <c r="B39" s="112"/>
      <c r="C39" s="111">
        <v>0</v>
      </c>
      <c r="D39" s="111">
        <v>0</v>
      </c>
      <c r="E39" s="111">
        <v>0</v>
      </c>
      <c r="F39" s="111">
        <v>0</v>
      </c>
      <c r="G39" s="111">
        <v>0</v>
      </c>
      <c r="H39" s="111">
        <v>0</v>
      </c>
      <c r="I39" s="111">
        <v>0</v>
      </c>
      <c r="J39" s="113"/>
      <c r="K39" s="107">
        <f t="shared" si="2"/>
        <v>0</v>
      </c>
      <c r="L39" s="107">
        <f t="shared" si="3"/>
        <v>0</v>
      </c>
      <c r="M39" s="107"/>
      <c r="N39" s="107"/>
      <c r="O39" s="107"/>
      <c r="P39" s="108"/>
    </row>
    <row r="40" spans="1:16" ht="32.25" customHeight="1">
      <c r="A40" s="240" t="s">
        <v>121</v>
      </c>
      <c r="B40" s="241"/>
      <c r="C40" s="241"/>
      <c r="D40" s="241"/>
      <c r="E40" s="241"/>
      <c r="F40" s="241"/>
      <c r="G40" s="241"/>
      <c r="H40" s="241"/>
      <c r="I40" s="241"/>
      <c r="J40" s="241"/>
      <c r="K40" s="241"/>
      <c r="L40" s="241"/>
      <c r="M40" s="241"/>
      <c r="N40" s="241"/>
      <c r="O40" s="241"/>
      <c r="P40" s="241"/>
    </row>
  </sheetData>
  <mergeCells count="11">
    <mergeCell ref="A40:P40"/>
    <mergeCell ref="B2:P2"/>
    <mergeCell ref="A3:A6"/>
    <mergeCell ref="B3:B4"/>
    <mergeCell ref="C3:I3"/>
    <mergeCell ref="C4:I4"/>
    <mergeCell ref="J3:J4"/>
    <mergeCell ref="C5:C6"/>
    <mergeCell ref="D5:I5"/>
    <mergeCell ref="K5:P5"/>
    <mergeCell ref="K3:P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zoomScale="110" zoomScaleNormal="110" workbookViewId="0"/>
  </sheetViews>
  <sheetFormatPr baseColWidth="10" defaultColWidth="11.42578125" defaultRowHeight="15"/>
  <cols>
    <col min="1" max="1" width="24.85546875" style="3" customWidth="1"/>
    <col min="2" max="2" width="2.7109375" style="3" customWidth="1"/>
    <col min="3" max="3" width="10.140625" style="3" customWidth="1"/>
    <col min="4" max="5" width="11.42578125" style="3"/>
    <col min="6" max="6" width="3.7109375" style="3" customWidth="1"/>
    <col min="7" max="9" width="11.42578125" style="3"/>
    <col min="10" max="10" width="3.42578125" style="3" customWidth="1"/>
    <col min="11" max="15" width="12.7109375" style="3" customWidth="1"/>
    <col min="16" max="16" width="3" style="3" customWidth="1"/>
    <col min="17" max="18" width="12.7109375" style="3" customWidth="1"/>
    <col min="19" max="16384" width="11.42578125" style="3"/>
  </cols>
  <sheetData>
    <row r="1" spans="1:21" ht="15.75" thickBot="1">
      <c r="A1" s="3" t="str">
        <f>'Ente Público'!B3</f>
        <v>Instituto de Ecología, A.C.</v>
      </c>
    </row>
    <row r="2" spans="1:21" ht="15.75" thickBot="1">
      <c r="A2" s="32"/>
      <c r="B2" s="257" t="s">
        <v>91</v>
      </c>
      <c r="C2" s="257"/>
      <c r="D2" s="257"/>
      <c r="E2" s="257"/>
      <c r="F2" s="257"/>
      <c r="G2" s="257"/>
      <c r="H2" s="257"/>
      <c r="I2" s="257"/>
      <c r="J2" s="257"/>
      <c r="K2" s="257"/>
      <c r="L2" s="257"/>
      <c r="M2" s="257"/>
      <c r="N2" s="35"/>
      <c r="O2" s="35"/>
      <c r="P2" s="36"/>
      <c r="Q2" s="36"/>
      <c r="R2" s="37"/>
    </row>
    <row r="3" spans="1:21" ht="15" customHeight="1" thickBot="1">
      <c r="A3" s="259" t="s">
        <v>92</v>
      </c>
      <c r="B3" s="232"/>
      <c r="C3" s="264" t="s">
        <v>165</v>
      </c>
      <c r="D3" s="264"/>
      <c r="E3" s="264"/>
      <c r="F3" s="232"/>
      <c r="G3" s="264" t="s">
        <v>166</v>
      </c>
      <c r="H3" s="264"/>
      <c r="I3" s="264"/>
      <c r="J3" s="193"/>
      <c r="K3" s="264" t="s">
        <v>100</v>
      </c>
      <c r="L3" s="264"/>
      <c r="M3" s="264"/>
      <c r="N3" s="264"/>
      <c r="O3" s="264"/>
      <c r="P3" s="92"/>
      <c r="Q3" s="264" t="s">
        <v>110</v>
      </c>
      <c r="R3" s="265"/>
      <c r="S3" s="38"/>
      <c r="T3" s="38"/>
      <c r="U3" s="39"/>
    </row>
    <row r="4" spans="1:21" ht="33.75" thickBot="1">
      <c r="A4" s="260"/>
      <c r="B4" s="228"/>
      <c r="C4" s="40" t="s">
        <v>140</v>
      </c>
      <c r="D4" s="41" t="s">
        <v>96</v>
      </c>
      <c r="E4" s="42" t="s">
        <v>97</v>
      </c>
      <c r="F4" s="228"/>
      <c r="G4" s="40" t="s">
        <v>140</v>
      </c>
      <c r="H4" s="41" t="s">
        <v>96</v>
      </c>
      <c r="I4" s="42" t="s">
        <v>97</v>
      </c>
      <c r="J4" s="191"/>
      <c r="K4" s="40" t="s">
        <v>102</v>
      </c>
      <c r="L4" s="41" t="s">
        <v>103</v>
      </c>
      <c r="M4" s="41" t="s">
        <v>104</v>
      </c>
      <c r="N4" s="41" t="s">
        <v>105</v>
      </c>
      <c r="O4" s="42" t="s">
        <v>106</v>
      </c>
      <c r="P4" s="43"/>
      <c r="Q4" s="40" t="s">
        <v>122</v>
      </c>
      <c r="R4" s="93" t="s">
        <v>96</v>
      </c>
    </row>
    <row r="5" spans="1:21" ht="15.75" thickBot="1">
      <c r="A5" s="269"/>
      <c r="B5" s="192"/>
      <c r="C5" s="190"/>
      <c r="D5" s="190" t="s">
        <v>98</v>
      </c>
      <c r="E5" s="190"/>
      <c r="F5" s="94"/>
      <c r="G5" s="190"/>
      <c r="H5" s="190" t="s">
        <v>99</v>
      </c>
      <c r="I5" s="190"/>
      <c r="J5" s="94"/>
      <c r="K5" s="190" t="s">
        <v>101</v>
      </c>
      <c r="L5" s="95" t="s">
        <v>123</v>
      </c>
      <c r="M5" s="190" t="s">
        <v>107</v>
      </c>
      <c r="N5" s="190" t="s">
        <v>108</v>
      </c>
      <c r="O5" s="190" t="s">
        <v>109</v>
      </c>
      <c r="P5" s="96"/>
      <c r="Q5" s="190"/>
      <c r="R5" s="97" t="s">
        <v>111</v>
      </c>
    </row>
    <row r="6" spans="1:21" ht="16.5" thickBot="1">
      <c r="A6" s="98" t="s">
        <v>5</v>
      </c>
      <c r="B6" s="99"/>
      <c r="C6" s="100">
        <f>SUM(C7:C9)</f>
        <v>27.080000000000002</v>
      </c>
      <c r="D6" s="101">
        <f>D7+D8+D9</f>
        <v>1</v>
      </c>
      <c r="E6" s="100">
        <f>E7+E8+E9</f>
        <v>6</v>
      </c>
      <c r="F6" s="102"/>
      <c r="G6" s="100">
        <f>SUM(G7:G9)</f>
        <v>31.16</v>
      </c>
      <c r="H6" s="101">
        <f>H7+H8+H9</f>
        <v>1</v>
      </c>
      <c r="I6" s="100">
        <f>I7+I8+I9</f>
        <v>6</v>
      </c>
      <c r="J6" s="102"/>
      <c r="K6" s="103">
        <f>SUM(K7:K9)</f>
        <v>404</v>
      </c>
      <c r="L6" s="103">
        <f>SUM(L7:L9)</f>
        <v>4</v>
      </c>
      <c r="M6" s="103">
        <f>SUM(M7:M9)</f>
        <v>2</v>
      </c>
      <c r="N6" s="103">
        <f>SUM(N7:N9)</f>
        <v>2</v>
      </c>
      <c r="O6" s="103">
        <f>SUM(O7:O9)</f>
        <v>0</v>
      </c>
      <c r="P6" s="104"/>
      <c r="Q6" s="101">
        <f>IFERROR((G6)/(C6*1.031)-1,0)</f>
        <v>0.11606663161348285</v>
      </c>
      <c r="R6" s="105">
        <f>H6-D6</f>
        <v>0</v>
      </c>
    </row>
    <row r="7" spans="1:21" ht="27.95" customHeight="1">
      <c r="A7" s="154" t="s">
        <v>93</v>
      </c>
      <c r="B7" s="155"/>
      <c r="C7" s="156">
        <v>4.7300000000000004</v>
      </c>
      <c r="D7" s="157">
        <f>IFERROR(C7/C6,0)</f>
        <v>0.17466765140324964</v>
      </c>
      <c r="E7" s="156">
        <v>3</v>
      </c>
      <c r="F7" s="158"/>
      <c r="G7" s="159">
        <v>5.43</v>
      </c>
      <c r="H7" s="157">
        <f>IFERROR(G7/G6,0)</f>
        <v>0.17426187419768935</v>
      </c>
      <c r="I7" s="159">
        <v>3</v>
      </c>
      <c r="J7" s="36"/>
      <c r="K7" s="160">
        <v>5</v>
      </c>
      <c r="L7" s="160">
        <v>2</v>
      </c>
      <c r="M7" s="160">
        <v>2</v>
      </c>
      <c r="N7" s="160">
        <v>0</v>
      </c>
      <c r="O7" s="160">
        <v>0</v>
      </c>
      <c r="P7" s="36"/>
      <c r="Q7" s="153">
        <f t="shared" ref="Q7:Q9" si="0">IFERROR((G7)/(C7*1.031)-1,0)</f>
        <v>0.1134738538703981</v>
      </c>
      <c r="R7" s="161">
        <f t="shared" ref="R7:R9" si="1">H7-D7</f>
        <v>-4.0577720556028707E-4</v>
      </c>
    </row>
    <row r="8" spans="1:21" ht="27.95" customHeight="1">
      <c r="A8" s="7" t="s">
        <v>94</v>
      </c>
      <c r="B8" s="45"/>
      <c r="C8" s="63">
        <v>0</v>
      </c>
      <c r="D8" s="61">
        <f>IFERROR(C8/C6,0)</f>
        <v>0</v>
      </c>
      <c r="E8" s="63">
        <v>0</v>
      </c>
      <c r="F8" s="34"/>
      <c r="G8" s="65">
        <v>0</v>
      </c>
      <c r="H8" s="61">
        <f>IFERROR(G8/G6,0)</f>
        <v>0</v>
      </c>
      <c r="I8" s="65">
        <v>0</v>
      </c>
      <c r="J8" s="44"/>
      <c r="K8" s="60">
        <v>0</v>
      </c>
      <c r="L8" s="60">
        <v>0</v>
      </c>
      <c r="M8" s="60">
        <v>0</v>
      </c>
      <c r="N8" s="60">
        <v>0</v>
      </c>
      <c r="O8" s="60">
        <v>0</v>
      </c>
      <c r="P8" s="44"/>
      <c r="Q8" s="1">
        <f t="shared" si="0"/>
        <v>0</v>
      </c>
      <c r="R8" s="2">
        <f t="shared" si="1"/>
        <v>0</v>
      </c>
    </row>
    <row r="9" spans="1:21" ht="27.95" customHeight="1" thickBot="1">
      <c r="A9" s="8" t="s">
        <v>95</v>
      </c>
      <c r="B9" s="46"/>
      <c r="C9" s="64">
        <v>22.35</v>
      </c>
      <c r="D9" s="162">
        <f>IFERROR(C9/C6,0)</f>
        <v>0.82533234859675042</v>
      </c>
      <c r="E9" s="64">
        <v>3</v>
      </c>
      <c r="F9" s="48"/>
      <c r="G9" s="64">
        <v>25.73</v>
      </c>
      <c r="H9" s="162">
        <f>IFERROR(G9/G6,0)</f>
        <v>0.82573812580231065</v>
      </c>
      <c r="I9" s="64">
        <v>3</v>
      </c>
      <c r="J9" s="47"/>
      <c r="K9" s="62">
        <v>399</v>
      </c>
      <c r="L9" s="62">
        <v>2</v>
      </c>
      <c r="M9" s="62">
        <v>0</v>
      </c>
      <c r="N9" s="62">
        <v>2</v>
      </c>
      <c r="O9" s="62">
        <v>0</v>
      </c>
      <c r="P9" s="47"/>
      <c r="Q9" s="163">
        <f t="shared" si="0"/>
        <v>0.11661534922980454</v>
      </c>
      <c r="R9" s="164">
        <f t="shared" si="1"/>
        <v>4.0577720556023156E-4</v>
      </c>
    </row>
    <row r="10" spans="1:21" ht="24.95" customHeight="1">
      <c r="A10" s="267" t="s">
        <v>124</v>
      </c>
      <c r="B10" s="268"/>
      <c r="C10" s="268"/>
      <c r="D10" s="268"/>
      <c r="E10" s="268"/>
      <c r="F10" s="268"/>
      <c r="G10" s="268"/>
      <c r="H10" s="268"/>
      <c r="I10" s="268"/>
      <c r="J10" s="268"/>
      <c r="K10" s="268"/>
      <c r="L10" s="268"/>
      <c r="M10" s="268"/>
      <c r="N10" s="268"/>
      <c r="O10" s="268"/>
      <c r="P10" s="268"/>
      <c r="Q10" s="268"/>
      <c r="R10" s="268"/>
    </row>
  </sheetData>
  <mergeCells count="9">
    <mergeCell ref="A10:R10"/>
    <mergeCell ref="B2:M2"/>
    <mergeCell ref="A3:A5"/>
    <mergeCell ref="B3:B4"/>
    <mergeCell ref="C3:E3"/>
    <mergeCell ref="F3:F4"/>
    <mergeCell ref="K3:O3"/>
    <mergeCell ref="Q3:R3"/>
    <mergeCell ref="G3:I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G12"/>
  <sheetViews>
    <sheetView zoomScale="110" zoomScaleNormal="110" workbookViewId="0"/>
  </sheetViews>
  <sheetFormatPr baseColWidth="10" defaultColWidth="11.42578125" defaultRowHeight="15"/>
  <cols>
    <col min="1" max="1" width="25.42578125" style="3" customWidth="1"/>
    <col min="2" max="6" width="11.42578125" style="3"/>
    <col min="7" max="7" width="12.85546875" style="3" customWidth="1"/>
    <col min="8" max="16384" width="11.42578125" style="3"/>
  </cols>
  <sheetData>
    <row r="1" spans="1:7" ht="15.75" thickBot="1">
      <c r="A1" s="152" t="str">
        <f>'Ente Público'!B3</f>
        <v>Instituto de Ecología, A.C.</v>
      </c>
    </row>
    <row r="2" spans="1:7" ht="15.75" thickBot="1">
      <c r="A2" s="272" t="s">
        <v>112</v>
      </c>
      <c r="B2" s="273"/>
      <c r="C2" s="273"/>
      <c r="D2" s="273"/>
      <c r="E2" s="273"/>
      <c r="F2" s="273"/>
      <c r="G2" s="274"/>
    </row>
    <row r="3" spans="1:7" ht="48.75" customHeight="1">
      <c r="A3" s="259" t="s">
        <v>113</v>
      </c>
      <c r="B3" s="275" t="s">
        <v>114</v>
      </c>
      <c r="C3" s="275"/>
      <c r="D3" s="275" t="s">
        <v>115</v>
      </c>
      <c r="E3" s="275"/>
      <c r="F3" s="264" t="s">
        <v>139</v>
      </c>
      <c r="G3" s="265" t="s">
        <v>171</v>
      </c>
    </row>
    <row r="4" spans="1:7" ht="15.75" thickBot="1">
      <c r="A4" s="260"/>
      <c r="B4" s="71" t="s">
        <v>116</v>
      </c>
      <c r="C4" s="71" t="s">
        <v>117</v>
      </c>
      <c r="D4" s="71" t="s">
        <v>118</v>
      </c>
      <c r="E4" s="71" t="s">
        <v>117</v>
      </c>
      <c r="F4" s="226"/>
      <c r="G4" s="266"/>
    </row>
    <row r="5" spans="1:7" ht="19.5" customHeight="1">
      <c r="A5" s="81" t="s">
        <v>148</v>
      </c>
      <c r="B5" s="82">
        <v>834</v>
      </c>
      <c r="C5" s="82">
        <v>204</v>
      </c>
      <c r="D5" s="82">
        <v>19</v>
      </c>
      <c r="E5" s="82">
        <v>14</v>
      </c>
      <c r="F5" s="83">
        <v>2.5</v>
      </c>
      <c r="G5" s="84"/>
    </row>
    <row r="6" spans="1:7" ht="19.5" customHeight="1">
      <c r="A6" s="85" t="s">
        <v>167</v>
      </c>
      <c r="B6" s="79">
        <v>800</v>
      </c>
      <c r="C6" s="79">
        <v>212</v>
      </c>
      <c r="D6" s="79">
        <v>14</v>
      </c>
      <c r="E6" s="79">
        <v>11</v>
      </c>
      <c r="F6" s="80">
        <v>2.6</v>
      </c>
      <c r="G6" s="197">
        <f>IFERROR((F6)/(F5*1.0397)-1,0)</f>
        <v>2.8854477253048572E-4</v>
      </c>
    </row>
    <row r="7" spans="1:7">
      <c r="A7" s="87" t="s">
        <v>168</v>
      </c>
      <c r="B7" s="79">
        <v>366</v>
      </c>
      <c r="C7" s="79">
        <v>85</v>
      </c>
      <c r="D7" s="79">
        <v>1</v>
      </c>
      <c r="E7" s="79">
        <v>1</v>
      </c>
      <c r="F7" s="80">
        <v>1.71</v>
      </c>
      <c r="G7" s="86">
        <f>IFERROR((F7)/(F6*1.031)-1,0)</f>
        <v>-0.36208311572036112</v>
      </c>
    </row>
    <row r="8" spans="1:7">
      <c r="A8" s="85" t="s">
        <v>169</v>
      </c>
      <c r="B8" s="79"/>
      <c r="C8" s="79"/>
      <c r="D8" s="79"/>
      <c r="E8" s="79"/>
      <c r="F8" s="80"/>
      <c r="G8" s="86"/>
    </row>
    <row r="9" spans="1:7">
      <c r="A9" s="85" t="s">
        <v>163</v>
      </c>
      <c r="B9" s="79"/>
      <c r="C9" s="79"/>
      <c r="D9" s="79"/>
      <c r="E9" s="79"/>
      <c r="F9" s="80"/>
      <c r="G9" s="86"/>
    </row>
    <row r="10" spans="1:7">
      <c r="A10" s="85" t="s">
        <v>164</v>
      </c>
      <c r="B10" s="79"/>
      <c r="C10" s="79"/>
      <c r="D10" s="79"/>
      <c r="E10" s="79"/>
      <c r="F10" s="80"/>
      <c r="G10" s="86"/>
    </row>
    <row r="11" spans="1:7" ht="15.75" thickBot="1">
      <c r="A11" s="88" t="s">
        <v>170</v>
      </c>
      <c r="B11" s="89"/>
      <c r="C11" s="89"/>
      <c r="D11" s="89"/>
      <c r="E11" s="89"/>
      <c r="F11" s="90"/>
      <c r="G11" s="91"/>
    </row>
    <row r="12" spans="1:7" ht="42.95" customHeight="1">
      <c r="A12" s="270" t="s">
        <v>125</v>
      </c>
      <c r="B12" s="271"/>
      <c r="C12" s="271"/>
      <c r="D12" s="271"/>
      <c r="E12" s="271"/>
      <c r="F12" s="271"/>
      <c r="G12" s="271"/>
    </row>
  </sheetData>
  <mergeCells count="7">
    <mergeCell ref="A12:G12"/>
    <mergeCell ref="A2:G2"/>
    <mergeCell ref="A3:A4"/>
    <mergeCell ref="B3:C3"/>
    <mergeCell ref="D3:E3"/>
    <mergeCell ref="F3:F4"/>
    <mergeCell ref="G3:G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zoomScale="130" zoomScaleNormal="130" workbookViewId="0"/>
  </sheetViews>
  <sheetFormatPr baseColWidth="10" defaultColWidth="11.42578125" defaultRowHeight="15"/>
  <cols>
    <col min="1" max="1" width="40.85546875" style="3" customWidth="1"/>
    <col min="2" max="2" width="18" style="3" customWidth="1"/>
    <col min="3" max="16384" width="11.42578125" style="3"/>
  </cols>
  <sheetData>
    <row r="1" spans="1:2" ht="15.75" thickBot="1">
      <c r="A1" s="3" t="str">
        <f>'Ente Público'!B3</f>
        <v>Instituto de Ecología, A.C.</v>
      </c>
    </row>
    <row r="2" spans="1:2">
      <c r="A2" s="236" t="s">
        <v>131</v>
      </c>
      <c r="B2" s="222"/>
    </row>
    <row r="3" spans="1:2" ht="15.75" thickBot="1">
      <c r="A3" s="238"/>
      <c r="B3" s="224"/>
    </row>
    <row r="4" spans="1:2">
      <c r="A4" s="49" t="s">
        <v>531</v>
      </c>
      <c r="B4" s="66">
        <v>228.3</v>
      </c>
    </row>
    <row r="5" spans="1:2" ht="18">
      <c r="A5" s="49" t="s">
        <v>532</v>
      </c>
      <c r="B5" s="66">
        <v>217.2</v>
      </c>
    </row>
    <row r="6" spans="1:2" ht="15.75" thickBot="1">
      <c r="A6" s="50"/>
      <c r="B6" s="68">
        <f>IFERROR(B4/B5*100,0)</f>
        <v>105.11049723756906</v>
      </c>
    </row>
    <row r="7" spans="1:2" ht="36.75" customHeight="1">
      <c r="A7" s="276" t="s">
        <v>126</v>
      </c>
      <c r="B7" s="277"/>
    </row>
  </sheetData>
  <mergeCells count="2">
    <mergeCell ref="A7:B7"/>
    <mergeCell ref="A2:B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B8"/>
  <sheetViews>
    <sheetView zoomScale="130" zoomScaleNormal="130" workbookViewId="0"/>
  </sheetViews>
  <sheetFormatPr baseColWidth="10" defaultColWidth="11.42578125" defaultRowHeight="15"/>
  <cols>
    <col min="1" max="1" width="69.140625" style="3" customWidth="1"/>
    <col min="2" max="2" width="18.85546875" style="3" customWidth="1"/>
    <col min="3" max="16384" width="11.42578125" style="3"/>
  </cols>
  <sheetData>
    <row r="1" spans="1:2" ht="15.75" thickBot="1">
      <c r="A1" s="3" t="str">
        <f>'Ente Público'!B3</f>
        <v>Instituto de Ecología, A.C.</v>
      </c>
    </row>
    <row r="2" spans="1:2">
      <c r="A2" s="278" t="s">
        <v>130</v>
      </c>
      <c r="B2" s="279"/>
    </row>
    <row r="3" spans="1:2" ht="15.75" thickBot="1">
      <c r="A3" s="213"/>
      <c r="B3" s="280"/>
    </row>
    <row r="4" spans="1:2">
      <c r="A4" s="49" t="s">
        <v>526</v>
      </c>
      <c r="B4" s="66"/>
    </row>
    <row r="5" spans="1:2">
      <c r="A5" s="49" t="s">
        <v>527</v>
      </c>
      <c r="B5" s="66"/>
    </row>
    <row r="6" spans="1:2" ht="15.75" thickBot="1">
      <c r="A6" s="50"/>
      <c r="B6" s="68">
        <f>IFERROR(B4/(B5*1.0718)*100,0)</f>
        <v>0</v>
      </c>
    </row>
    <row r="7" spans="1:2" ht="17.100000000000001" customHeight="1">
      <c r="A7" s="281" t="s">
        <v>525</v>
      </c>
      <c r="B7" s="282"/>
    </row>
    <row r="8" spans="1:2">
      <c r="A8" s="56" t="s">
        <v>520</v>
      </c>
    </row>
  </sheetData>
  <mergeCells count="2">
    <mergeCell ref="A2:B3"/>
    <mergeCell ref="A7:B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g D A A B Q S w M E F A A C A A g A Q U 2 I U W e 6 A 5 G k A A A A 9 Q A A A B I A H A B D b 2 5 m a W c v U G F j a 2 F n Z S 5 4 b W w g o h g A K K A U A A A A A A A A A A A A A A A A A A A A A A A A A A A A h Y 8 x D o I w G I W v Q r r T l m o i I T 9 l M G 6 S m J A Y 1 6 Z U a I R i a L H c z c E j e Q U x i r o 5 v u 9 9 w 3 v 3 6 w 2 y s W 2 C i + q t 7 k y K I k x R o I z s S m 2 q F A 3 u G M Y o 4 7 A T 8 i Q q F U y y s c l o y x T V z p 0 T Q r z 3 2 C 9 w 1 1 e E U R q R Q 7 4 t Z K 1 a g T 6 y / i + H 2 l g n j F S I w / 4 1 h j M c r z B j S 0 y B z A x y b b 4 9 m + Y + 2 x 8 I 6 6 F x Q 6 + 4 s u G m A D J H I O 8 L / A F Q S w M E F A A C A A g A Q U 2 I 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F N i F G P Y / r U s g A A A C E B A A A T A B w A R m 9 y b X V s Y X M v U 2 V j d G l v b j E u b S C i G A A o o B Q A A A A A A A A A A A A A A A A A A A A A A A A A A A B 1 j r E K g 0 A M h n f B d w j X R U E E 2 2 7 S S b q 2 Q 4 U O 4 n B q 2 h 7 q R e 5 O U M R 3 7 5 W j n W q W w J c / X 6 K x N o I k 3 F x P U t / z P f 3 i C h v I e d X x B E 7 Q o f E 9 s H V V 4 o n S k v N U Y x d n o 1 I o z Z 1 U W x G 1 Q b g U F 9 7 j i b l N V q 5 F R t L Y S B k 5 w Y 7 l Y i C o e V 8 J 3 h C z q k 8 W 4 1 x x q R + k + o y 6 s Z f 5 P K A O 3 L l o W Z i j V h m B s S P g c l 4 j + P H 9 B j 9 s 8 O O X G 5 z M u o a + J + T / B 9 M 3 U E s B A i 0 A F A A C A A g A Q U 2 I U W e 6 A 5 G k A A A A 9 Q A A A B I A A A A A A A A A A A A A A A A A A A A A A E N v b m Z p Z y 9 Q Y W N r Y W d l L n h t b F B L A Q I t A B Q A A g A I A E F N i F E P y u m r p A A A A O k A A A A T A A A A A A A A A A A A A A A A A P A A A A B b Q 2 9 u d G V u d F 9 U e X B l c 1 0 u e G 1 s U E s B A i 0 A F A A C A A g A Q U 2 I U Y 9 j + t S y A A A A I Q E A A B M A A A A A A A A A A A A A A A A A 4 Q E A A E Z v c m 1 1 b G F z L 1 N l Y 3 R p b 2 4 x L m 1 Q S w U G A A A A A A M A A w D C A A A A 4 A 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j Q k A A A A A A A B r C 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b G E 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l Z 2 F j a c O z b i I g L z 4 8 R W 5 0 c n k g V H l w Z T 0 i T m F t Z V V w Z G F 0 Z W R B Z n R l c k Z p b G w i I F Z h b H V l P S J s M C I g L z 4 8 R W 5 0 c n k g V H l w Z T 0 i U m V z d W x 0 V H l w Z S I g V m F s d W U 9 I n N F e G N l c H R p b 2 4 i I C 8 + P E V u d H J 5 I F R 5 c G U 9 I k J 1 Z m Z l c k 5 l e H R S Z W Z y Z X N o I i B W Y W x 1 Z T 0 i b D E i I C 8 + P E V u d H J 5 I F R 5 c G U 9 I k Z p b G x l Z E N v b X B s Z X R l U m V z d W x 0 V G 9 X b 3 J r c 2 h l Z X Q i I F Z h b H V l P S J s M S I g L z 4 8 R W 5 0 c n k g V H l w Z T 0 i Q W R k Z W R U b 0 R h d G F N b 2 R l b C I g V m F s d W U 9 I m w w I i A v P j x F b n R y e S B U e X B l P S J G a W x s Q 2 9 1 b n Q i I F Z h b H V l P S J s M j g 1 I i A v P j x F b n R y e S B U e X B l P S J G a W x s R X J y b 3 J D b 2 R l I i B W Y W x 1 Z T 0 i c 1 V u a 2 5 v d 2 4 i I C 8 + P E V u d H J 5 I F R 5 c G U 9 I k Z p b G x F c n J v c k N v d W 5 0 I i B W Y W x 1 Z T 0 i b D A i I C 8 + P E V u d H J 5 I F R 5 c G U 9 I k Z p b G x M Y X N 0 V X B k Y X R l Z C I g V m F s d W U 9 I m Q y M D I w L T E w L T E 0 V D E 2 O j Q 2 O j U 2 L j I w N j E y M D l a I i A v P j x F b n R y e S B U e X B l P S J G a W x s Q 2 9 s d W 1 u V H l w Z X M i I F Z h b H V l P S J z Q U F B Q U J n P T 0 i I C 8 + P E V u d H J 5 I F R 5 c G U 9 I k Z p b G x D b 2 x 1 b W 5 O Y W 1 l c y I g V m F s d W U 9 I n N b J n F 1 b 3 Q 7 Q 2 9 s d W 1 u Y T E m c X V v d D s s J n F 1 b 3 Q 7 Q 2 9 s d W 1 u Y T I m c X V v d D s s J n F 1 b 3 Q 7 Q 2 9 s d W 1 u Y T M m c X V v d D s s J n F 1 b 3 Q 7 Q 2 9 s d W 1 u Y T Q 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U Y W J s Y T E v V G l w b y B j Y W 1 i a W F k b y 5 7 Q 2 9 s d W 1 u Y T E s M H 0 m c X V v d D s s J n F 1 b 3 Q 7 U 2 V j d G l v b j E v V G F i b G E x L 1 R p c G 8 g Y 2 F t Y m l h Z G 8 u e 0 N v b H V t b m E y L D F 9 J n F 1 b 3 Q 7 L C Z x d W 9 0 O 1 N l Y 3 R p b 2 4 x L 1 R h Y m x h M S 9 U a X B v I G N h b W J p Y W R v L n t D b 2 x 1 b W 5 h M y w y f S Z x d W 9 0 O y w m c X V v d D t T Z W N 0 a W 9 u M S 9 U Y W J s Y T E v V G l w b y B j Y W 1 i a W F k b y 5 7 Q 2 9 s d W 1 u Y T Q s M 3 0 m c X V v d D t d L C Z x d W 9 0 O 0 N v b H V t b k N v d W 5 0 J n F 1 b 3 Q 7 O j Q s J n F 1 b 3 Q 7 S 2 V 5 Q 2 9 s d W 1 u T m F t Z X M m c X V v d D s 6 W 1 0 s J n F 1 b 3 Q 7 Q 2 9 s d W 1 u S W R l b n R p d G l l c y Z x d W 9 0 O z p b J n F 1 b 3 Q 7 U 2 V j d G l v b j E v V G F i b G E x L 1 R p c G 8 g Y 2 F t Y m l h Z G 8 u e 0 N v b H V t b m E x L D B 9 J n F 1 b 3 Q 7 L C Z x d W 9 0 O 1 N l Y 3 R p b 2 4 x L 1 R h Y m x h M S 9 U a X B v I G N h b W J p Y W R v L n t D b 2 x 1 b W 5 h M i w x f S Z x d W 9 0 O y w m c X V v d D t T Z W N 0 a W 9 u M S 9 U Y W J s Y T E v V G l w b y B j Y W 1 i a W F k b y 5 7 Q 2 9 s d W 1 u Y T M s M n 0 m c X V v d D s s J n F 1 b 3 Q 7 U 2 V j d G l v b j E v V G F i b G E x L 1 R p c G 8 g Y 2 F t Y m l h Z G 8 u e 0 N v b H V t b m E 0 L D N 9 J n F 1 b 3 Q 7 X S w m c X V v d D t S Z W x h d G l v b n N o a X B J b m Z v J n F 1 b 3 Q 7 O l t d f S I g L z 4 8 L 1 N 0 Y W J s Z U V u d H J p Z X M + P C 9 J d G V t P j x J d G V t P j x J d G V t T G 9 j Y X R p b 2 4 + P E l 0 Z W 1 U e X B l P k Z v c m 1 1 b G E 8 L 0 l 0 Z W 1 U e X B l P j x J d G V t U G F 0 a D 5 T Z W N 0 a W 9 u M S 9 U Y W J s Y T E v T 3 J p Z 2 V u P C 9 J d G V t U G F 0 a D 4 8 L 0 l 0 Z W 1 M b 2 N h d G l v b j 4 8 U 3 R h Y m x l R W 5 0 c m l l c y A v P j w v S X R l b T 4 8 S X R l b T 4 8 S X R l b U x v Y 2 F 0 a W 9 u P j x J d G V t V H l w Z T 5 G b 3 J t d W x h P C 9 J d G V t V H l w Z T 4 8 S X R l b V B h d G g + U 2 V j d G l v b j E v V G F i b G E x L 1 R p c G 8 l M j B j Y W 1 i a W F k b z w v S X R l b V B h d G g + P C 9 J d G V t T G 9 j Y X R p b 2 4 + P F N 0 Y W J s Z U V u d H J p Z X M g L z 4 8 L 0 l 0 Z W 0 + P C 9 J d G V t c z 4 8 L 0 x v Y 2 F s U G F j a 2 F n Z U 1 l d G F k Y X R h R m l s Z T 4 W A A A A U E s F B g A A A A A A A A A A A A A A A A A A A A A A A C Y B A A A B A A A A 0 I y d 3 w E V 0 R G M e g D A T 8 K X 6 w E A A A D o / g P 8 3 Q A M S p p s j Y 7 7 + A 5 K A A A A A A I A A A A A A B B m A A A A A Q A A I A A A A A c y n u F 8 7 w J 8 9 t 8 7 O s A W m e x f Z k L 8 0 9 a W j x Z j 6 f 0 S U 6 p M A A A A A A 6 A A A A A A g A A I A A A A H 1 g 9 / 8 n 2 u O c t T V Z D u G M d v E Z k i p f h C Y w r f V R A o + P Y g o + U A A A A D w t O H X j y Z / I n m y V i W N n Q L Q b e 8 T C g Q 2 d C Y K a A + x l A w t w / Q h a Y P y G t j L h i Q K s T / G 8 A V e X M M 4 z N F 4 A r F h Q Z E L m J c f B m V L 1 p T s V o f 4 G 6 o 8 e V y b V Q A A A A O x 1 + D B W K F N f 2 2 b g X D u H f I 0 e / V D t i w F 5 4 7 L f 6 K E Q O s 8 0 o 5 G K 1 z a D N C j H Q O u H 0 h E t W T v + w F e E g p Y J I i F m 8 A v q 2 v 8 = < / D a t a M a s h u p > 
</file>

<file path=customXml/itemProps1.xml><?xml version="1.0" encoding="utf-8"?>
<ds:datastoreItem xmlns:ds="http://schemas.openxmlformats.org/officeDocument/2006/customXml" ds:itemID="{7CF13B63-4C77-4E34-8D73-6497FFB31BE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Ente Público</vt:lpstr>
      <vt:lpstr>I. Clasificación económica</vt:lpstr>
      <vt:lpstr>II .Concepto gasto</vt:lpstr>
      <vt:lpstr>III. Plazas Estructura Org</vt:lpstr>
      <vt:lpstr>IV Costo Estructura</vt:lpstr>
      <vt:lpstr>V- Contrataciones</vt:lpstr>
      <vt:lpstr>VI. Comisiones y Viáticos</vt:lpstr>
      <vt:lpstr>Indicador 1</vt:lpstr>
      <vt:lpstr>Indicador 2</vt:lpstr>
      <vt:lpstr>Indicador 3</vt:lpstr>
      <vt:lpstr>Indicador 4</vt:lpstr>
      <vt:lpstr>Indicador 5</vt:lpstr>
      <vt:lpstr>Indicador 6</vt:lpstr>
      <vt:lpstr>Indicador 7</vt:lpstr>
      <vt:lpstr>Indicador 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83083</dc:creator>
  <cp:lastModifiedBy>Beatriz</cp:lastModifiedBy>
  <dcterms:created xsi:type="dcterms:W3CDTF">2020-10-14T15:35:07Z</dcterms:created>
  <dcterms:modified xsi:type="dcterms:W3CDTF">2022-01-31T16:32:27Z</dcterms:modified>
</cp:coreProperties>
</file>