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3 Análisis presupuestal\"/>
    </mc:Choice>
  </mc:AlternateContent>
  <xr:revisionPtr revIDLastSave="0" documentId="13_ncr:1_{7816C702-1909-4980-B8D8-90D0578694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Print_Area" localSheetId="0">Hoja1!$A$1:$P$44</definedName>
    <definedName name="_xlnm.Print_Titles" localSheetId="0">Hoja1!$1:$8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H18" i="1" l="1"/>
  <c r="G27" i="1"/>
  <c r="J18" i="1"/>
  <c r="P17" i="1"/>
  <c r="P41" i="1" l="1"/>
  <c r="P40" i="1"/>
  <c r="O24" i="1"/>
  <c r="O28" i="1"/>
  <c r="O29" i="1"/>
  <c r="L18" i="1" l="1"/>
  <c r="P38" i="1" l="1"/>
  <c r="H27" i="1"/>
  <c r="H26" i="1" s="1"/>
  <c r="G18" i="1"/>
  <c r="G15" i="1" l="1"/>
  <c r="I27" i="1" l="1"/>
  <c r="K27" i="1"/>
  <c r="P16" i="1" l="1"/>
  <c r="O37" i="1"/>
  <c r="H15" i="1" l="1"/>
  <c r="I18" i="1"/>
  <c r="I15" i="1" s="1"/>
  <c r="N33" i="1"/>
  <c r="K26" i="1"/>
  <c r="H22" i="1"/>
  <c r="J23" i="1"/>
  <c r="J27" i="1"/>
  <c r="J26" i="1" s="1"/>
  <c r="N18" i="1"/>
  <c r="P18" i="1" s="1"/>
  <c r="K18" i="1"/>
  <c r="K15" i="1" s="1"/>
  <c r="L15" i="1"/>
  <c r="M18" i="1"/>
  <c r="M15" i="1" s="1"/>
  <c r="M33" i="1"/>
  <c r="K39" i="1"/>
  <c r="L39" i="1"/>
  <c r="M39" i="1"/>
  <c r="N39" i="1"/>
  <c r="M27" i="1"/>
  <c r="O27" i="1" s="1"/>
  <c r="O35" i="1"/>
  <c r="P35" i="1"/>
  <c r="P36" i="1"/>
  <c r="P37" i="1"/>
  <c r="P34" i="1"/>
  <c r="O36" i="1"/>
  <c r="O34" i="1"/>
  <c r="K33" i="1"/>
  <c r="L33" i="1"/>
  <c r="H39" i="1"/>
  <c r="I39" i="1"/>
  <c r="J39" i="1"/>
  <c r="G39" i="1"/>
  <c r="J33" i="1"/>
  <c r="H33" i="1"/>
  <c r="G33" i="1"/>
  <c r="P21" i="1"/>
  <c r="L27" i="1"/>
  <c r="L26" i="1" s="1"/>
  <c r="N27" i="1"/>
  <c r="N26" i="1" s="1"/>
  <c r="K23" i="1"/>
  <c r="L23" i="1"/>
  <c r="M23" i="1"/>
  <c r="N23" i="1"/>
  <c r="I26" i="1"/>
  <c r="I23" i="1"/>
  <c r="G26" i="1"/>
  <c r="G23" i="1"/>
  <c r="I33" i="1"/>
  <c r="J15" i="1"/>
  <c r="N22" i="1" l="1"/>
  <c r="O23" i="1"/>
  <c r="P39" i="1"/>
  <c r="H14" i="1"/>
  <c r="M26" i="1"/>
  <c r="O26" i="1" s="1"/>
  <c r="N32" i="1"/>
  <c r="L32" i="1"/>
  <c r="H32" i="1"/>
  <c r="K32" i="1"/>
  <c r="I32" i="1"/>
  <c r="N15" i="1"/>
  <c r="N14" i="1" s="1"/>
  <c r="O33" i="1"/>
  <c r="G32" i="1"/>
  <c r="G22" i="1"/>
  <c r="G14" i="1" s="1"/>
  <c r="P33" i="1"/>
  <c r="K22" i="1"/>
  <c r="K14" i="1" s="1"/>
  <c r="J22" i="1"/>
  <c r="J14" i="1" s="1"/>
  <c r="L22" i="1"/>
  <c r="L14" i="1" s="1"/>
  <c r="M32" i="1"/>
  <c r="I22" i="1"/>
  <c r="I14" i="1" s="1"/>
  <c r="J32" i="1"/>
  <c r="P32" i="1" l="1"/>
  <c r="M22" i="1"/>
  <c r="M14" i="1" s="1"/>
  <c r="N44" i="1" s="1"/>
  <c r="O32" i="1"/>
  <c r="P15" i="1"/>
  <c r="O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K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aplica para sesiones intermedias
</t>
        </r>
      </text>
    </comment>
  </commentList>
</comments>
</file>

<file path=xl/sharedStrings.xml><?xml version="1.0" encoding="utf-8"?>
<sst xmlns="http://schemas.openxmlformats.org/spreadsheetml/2006/main" count="83" uniqueCount="39">
  <si>
    <t xml:space="preserve">F L U J O  DE  E F E C T I V O </t>
  </si>
  <si>
    <t>P R O D U C T O R A S  D E  B I E N E S  Y  S E R V I C I O S</t>
  </si>
  <si>
    <t>( P e s o s )</t>
  </si>
  <si>
    <t>ENTIDAD:</t>
  </si>
  <si>
    <t xml:space="preserve">INGRESOS </t>
  </si>
  <si>
    <t xml:space="preserve">DISPONIBILIDAD INICIAL </t>
  </si>
  <si>
    <t>GASTO CORRIENTE</t>
  </si>
  <si>
    <t>CORRIENTES Y DE CAPITAL</t>
  </si>
  <si>
    <t>SERVICIOS PERSONALES</t>
  </si>
  <si>
    <t>VENTA DE BIENES</t>
  </si>
  <si>
    <t>SUBSIDIOS</t>
  </si>
  <si>
    <t>VENTA DE SERVICIOS</t>
  </si>
  <si>
    <t>OTRAS EROGACIONES</t>
  </si>
  <si>
    <t>INVERSIÓN FÍSICA</t>
  </si>
  <si>
    <t>BIENES MUEBLES E INMUEBLES</t>
  </si>
  <si>
    <t>INGRESOS DIVERSOS</t>
  </si>
  <si>
    <t>OBRA PÚBLICA</t>
  </si>
  <si>
    <t>INGRESOS DE FIDEICOMISOS PÚBLICOS</t>
  </si>
  <si>
    <t>PRODUCTOS FINANCIEROS</t>
  </si>
  <si>
    <t>OTROS</t>
  </si>
  <si>
    <t>SUBSIDIOS Y APOYOS FISCALES</t>
  </si>
  <si>
    <t>CORRIENTES</t>
  </si>
  <si>
    <t>DE CAPITAL</t>
  </si>
  <si>
    <t>APOYOS FISCALES</t>
  </si>
  <si>
    <t>DISPONIBILIDAD FINAL</t>
  </si>
  <si>
    <t>FISCALES</t>
  </si>
  <si>
    <t>PROPIOS</t>
  </si>
  <si>
    <t>MATERIALES Y SUMINISTROS</t>
  </si>
  <si>
    <t>SERVICIOS GENERALES</t>
  </si>
  <si>
    <t>OBTENIDO/EJERCIDO</t>
  </si>
  <si>
    <t>INGRESOS PROPIOS Y FISCALES</t>
  </si>
  <si>
    <t>GASTO CORRIENTE Y DE INVERSIÓN</t>
  </si>
  <si>
    <t>ORIGINAL ANUAL</t>
  </si>
  <si>
    <t xml:space="preserve">MODIFICADO ANUAL </t>
  </si>
  <si>
    <t>PROGRAMADO AL PERIODO</t>
  </si>
  <si>
    <t>INSTITUTO DE ECOLOGÍA, A.C.</t>
  </si>
  <si>
    <t>n/a</t>
  </si>
  <si>
    <t>P R E S U P U E S T O  D E  E G R E S O S  D E  L A  F E D E R A C I Ó N  2 0 2 4</t>
  </si>
  <si>
    <t>VARIACIÓN    %EJERCIDO VS. MODIFICADO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</si>
</sst>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</font>
    <font>
      <sz val="10"/>
      <name val="Montserrat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b/>
      <sz val="11"/>
      <name val="Montserrat"/>
    </font>
    <font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7" fillId="0" borderId="0" xfId="0" applyFont="1"/>
    <xf numFmtId="0" fontId="5" fillId="0" borderId="0" xfId="0" applyFont="1"/>
    <xf numFmtId="164" fontId="5" fillId="0" borderId="0" xfId="0" applyNumberFormat="1" applyFont="1"/>
    <xf numFmtId="0" fontId="7" fillId="0" borderId="10" xfId="0" applyFont="1" applyBorder="1"/>
    <xf numFmtId="164" fontId="7" fillId="0" borderId="0" xfId="0" applyNumberFormat="1" applyFont="1"/>
    <xf numFmtId="0" fontId="8" fillId="2" borderId="10" xfId="0" applyFont="1" applyFill="1" applyBorder="1"/>
    <xf numFmtId="0" fontId="8" fillId="3" borderId="10" xfId="0" applyFont="1" applyFill="1" applyBorder="1"/>
    <xf numFmtId="0" fontId="8" fillId="4" borderId="10" xfId="0" applyFont="1" applyFill="1" applyBorder="1"/>
    <xf numFmtId="9" fontId="8" fillId="0" borderId="10" xfId="3" applyFont="1" applyFill="1" applyBorder="1" applyAlignment="1" applyProtection="1">
      <alignment horizontal="center"/>
    </xf>
    <xf numFmtId="0" fontId="7" fillId="0" borderId="10" xfId="0" applyFont="1" applyBorder="1" applyAlignment="1">
      <alignment vertical="top"/>
    </xf>
    <xf numFmtId="164" fontId="7" fillId="0" borderId="0" xfId="0" applyNumberFormat="1" applyFont="1" applyAlignment="1">
      <alignment vertical="top"/>
    </xf>
    <xf numFmtId="164" fontId="7" fillId="0" borderId="10" xfId="0" applyNumberFormat="1" applyFont="1" applyBorder="1"/>
    <xf numFmtId="164" fontId="8" fillId="0" borderId="10" xfId="0" applyNumberFormat="1" applyFont="1" applyBorder="1"/>
    <xf numFmtId="0" fontId="7" fillId="0" borderId="11" xfId="0" applyFont="1" applyBorder="1"/>
    <xf numFmtId="164" fontId="7" fillId="0" borderId="11" xfId="0" applyNumberFormat="1" applyFont="1" applyBorder="1"/>
    <xf numFmtId="0" fontId="7" fillId="5" borderId="0" xfId="0" applyFont="1" applyFill="1"/>
    <xf numFmtId="43" fontId="7" fillId="0" borderId="0" xfId="0" applyNumberFormat="1" applyFont="1"/>
    <xf numFmtId="43" fontId="7" fillId="0" borderId="0" xfId="1" applyFont="1"/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wrapText="1"/>
    </xf>
    <xf numFmtId="0" fontId="9" fillId="0" borderId="2" xfId="0" applyFont="1" applyBorder="1" applyAlignment="1">
      <alignment horizontal="centerContinuous" wrapText="1"/>
    </xf>
    <xf numFmtId="0" fontId="9" fillId="0" borderId="3" xfId="0" applyFont="1" applyBorder="1" applyAlignment="1">
      <alignment horizontal="centerContinuous" wrapText="1"/>
    </xf>
    <xf numFmtId="0" fontId="9" fillId="0" borderId="4" xfId="0" applyFont="1" applyBorder="1" applyAlignment="1">
      <alignment horizontal="centerContinuous" wrapText="1"/>
    </xf>
    <xf numFmtId="0" fontId="9" fillId="0" borderId="0" xfId="0" applyFont="1" applyAlignment="1">
      <alignment horizontal="left" vertical="justify" wrapText="1" indent="1"/>
    </xf>
    <xf numFmtId="0" fontId="9" fillId="0" borderId="0" xfId="0" applyFont="1" applyAlignment="1">
      <alignment horizontal="center" wrapText="1"/>
    </xf>
    <xf numFmtId="0" fontId="9" fillId="0" borderId="5" xfId="0" applyFont="1" applyBorder="1" applyAlignment="1">
      <alignment horizontal="centerContinuous" wrapText="1"/>
    </xf>
    <xf numFmtId="0" fontId="9" fillId="0" borderId="6" xfId="0" applyFont="1" applyBorder="1" applyAlignment="1">
      <alignment horizontal="centerContinuous" wrapText="1"/>
    </xf>
    <xf numFmtId="0" fontId="9" fillId="0" borderId="7" xfId="0" applyFont="1" applyBorder="1" applyAlignment="1">
      <alignment horizontal="centerContinuous" wrapText="1"/>
    </xf>
    <xf numFmtId="0" fontId="9" fillId="0" borderId="8" xfId="0" applyFont="1" applyBorder="1" applyAlignment="1">
      <alignment horizontal="centerContinuous" wrapText="1"/>
    </xf>
    <xf numFmtId="0" fontId="10" fillId="0" borderId="0" xfId="0" applyFont="1"/>
    <xf numFmtId="43" fontId="9" fillId="0" borderId="12" xfId="2" applyFont="1" applyFill="1" applyBorder="1" applyAlignment="1" applyProtection="1">
      <alignment horizontal="center" vertical="center" wrapText="1"/>
    </xf>
    <xf numFmtId="0" fontId="10" fillId="0" borderId="9" xfId="0" applyFont="1" applyBorder="1"/>
    <xf numFmtId="164" fontId="9" fillId="0" borderId="9" xfId="2" applyNumberFormat="1" applyFont="1" applyFill="1" applyBorder="1" applyAlignment="1" applyProtection="1">
      <alignment horizontal="center" vertical="center" wrapText="1"/>
    </xf>
    <xf numFmtId="0" fontId="9" fillId="0" borderId="10" xfId="0" applyFont="1" applyBorder="1"/>
    <xf numFmtId="164" fontId="9" fillId="0" borderId="10" xfId="2" applyNumberFormat="1" applyFont="1" applyFill="1" applyBorder="1" applyProtection="1"/>
    <xf numFmtId="164" fontId="9" fillId="0" borderId="10" xfId="2" applyNumberFormat="1" applyFont="1" applyFill="1" applyBorder="1" applyAlignment="1" applyProtection="1">
      <alignment horizontal="center"/>
    </xf>
    <xf numFmtId="9" fontId="9" fillId="0" borderId="10" xfId="3" applyFont="1" applyFill="1" applyBorder="1" applyAlignment="1" applyProtection="1">
      <alignment horizontal="center"/>
    </xf>
    <xf numFmtId="0" fontId="9" fillId="2" borderId="10" xfId="0" applyFont="1" applyFill="1" applyBorder="1"/>
    <xf numFmtId="164" fontId="9" fillId="2" borderId="10" xfId="2" applyNumberFormat="1" applyFont="1" applyFill="1" applyBorder="1" applyProtection="1"/>
    <xf numFmtId="165" fontId="9" fillId="2" borderId="10" xfId="2" applyNumberFormat="1" applyFont="1" applyFill="1" applyBorder="1" applyAlignment="1" applyProtection="1">
      <alignment horizontal="center" vertical="center"/>
    </xf>
    <xf numFmtId="166" fontId="9" fillId="2" borderId="10" xfId="3" applyNumberFormat="1" applyFont="1" applyFill="1" applyBorder="1" applyAlignment="1" applyProtection="1">
      <alignment horizontal="center" vertical="center"/>
    </xf>
    <xf numFmtId="164" fontId="10" fillId="0" borderId="10" xfId="2" applyNumberFormat="1" applyFont="1" applyFill="1" applyBorder="1" applyProtection="1"/>
    <xf numFmtId="165" fontId="10" fillId="0" borderId="10" xfId="2" applyNumberFormat="1" applyFont="1" applyFill="1" applyBorder="1" applyAlignment="1" applyProtection="1">
      <alignment horizontal="center" vertical="center"/>
    </xf>
    <xf numFmtId="166" fontId="10" fillId="0" borderId="10" xfId="3" applyNumberFormat="1" applyFont="1" applyFill="1" applyBorder="1" applyAlignment="1" applyProtection="1">
      <alignment horizontal="center" vertical="center"/>
    </xf>
    <xf numFmtId="165" fontId="10" fillId="0" borderId="10" xfId="3" applyNumberFormat="1" applyFont="1" applyFill="1" applyBorder="1" applyAlignment="1" applyProtection="1">
      <alignment horizontal="center" vertical="center"/>
    </xf>
    <xf numFmtId="0" fontId="9" fillId="3" borderId="10" xfId="0" applyFont="1" applyFill="1" applyBorder="1"/>
    <xf numFmtId="164" fontId="9" fillId="3" borderId="10" xfId="2" applyNumberFormat="1" applyFont="1" applyFill="1" applyBorder="1" applyProtection="1"/>
    <xf numFmtId="9" fontId="9" fillId="3" borderId="10" xfId="3" applyFont="1" applyFill="1" applyBorder="1" applyAlignment="1" applyProtection="1">
      <alignment horizontal="center" vertical="center"/>
    </xf>
    <xf numFmtId="165" fontId="9" fillId="3" borderId="10" xfId="3" applyNumberFormat="1" applyFont="1" applyFill="1" applyBorder="1" applyAlignment="1" applyProtection="1">
      <alignment horizontal="center" vertical="center"/>
    </xf>
    <xf numFmtId="0" fontId="10" fillId="0" borderId="10" xfId="0" applyFont="1" applyBorder="1"/>
    <xf numFmtId="164" fontId="7" fillId="0" borderId="10" xfId="1" applyNumberFormat="1" applyFont="1" applyFill="1" applyBorder="1" applyProtection="1"/>
    <xf numFmtId="0" fontId="9" fillId="4" borderId="10" xfId="0" applyFont="1" applyFill="1" applyBorder="1"/>
    <xf numFmtId="164" fontId="9" fillId="4" borderId="10" xfId="2" applyNumberFormat="1" applyFont="1" applyFill="1" applyBorder="1" applyProtection="1"/>
    <xf numFmtId="166" fontId="8" fillId="4" borderId="10" xfId="3" applyNumberFormat="1" applyFont="1" applyFill="1" applyBorder="1" applyAlignment="1" applyProtection="1">
      <alignment horizontal="center"/>
    </xf>
    <xf numFmtId="166" fontId="8" fillId="0" borderId="10" xfId="3" applyNumberFormat="1" applyFont="1" applyFill="1" applyBorder="1" applyAlignment="1" applyProtection="1">
      <alignment horizontal="center"/>
    </xf>
    <xf numFmtId="0" fontId="10" fillId="0" borderId="10" xfId="0" applyFont="1" applyBorder="1" applyAlignment="1">
      <alignment vertical="top"/>
    </xf>
    <xf numFmtId="164" fontId="7" fillId="0" borderId="10" xfId="0" applyNumberFormat="1" applyFont="1" applyBorder="1" applyAlignment="1">
      <alignment vertical="top"/>
    </xf>
    <xf numFmtId="166" fontId="7" fillId="0" borderId="10" xfId="3" applyNumberFormat="1" applyFont="1" applyFill="1" applyBorder="1" applyAlignment="1" applyProtection="1">
      <alignment horizontal="center"/>
    </xf>
    <xf numFmtId="9" fontId="7" fillId="0" borderId="10" xfId="3" applyFont="1" applyFill="1" applyBorder="1" applyAlignment="1" applyProtection="1">
      <alignment horizontal="center"/>
    </xf>
    <xf numFmtId="0" fontId="9" fillId="0" borderId="11" xfId="0" applyFont="1" applyBorder="1"/>
    <xf numFmtId="164" fontId="8" fillId="0" borderId="11" xfId="0" applyNumberFormat="1" applyFont="1" applyBorder="1"/>
    <xf numFmtId="0" fontId="9" fillId="0" borderId="0" xfId="0" applyFont="1" applyAlignment="1">
      <alignment horizontal="center" wrapText="1"/>
    </xf>
    <xf numFmtId="43" fontId="9" fillId="0" borderId="1" xfId="2" applyFont="1" applyFill="1" applyBorder="1" applyAlignment="1" applyProtection="1">
      <alignment horizontal="center" vertical="center" wrapText="1"/>
    </xf>
    <xf numFmtId="43" fontId="9" fillId="0" borderId="3" xfId="2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justify" wrapText="1" inden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4">
    <cellStyle name="Millares" xfId="1" builtinId="3"/>
    <cellStyle name="Millares_FLUJO 90A CIGGET" xfId="2" xr:uid="{00000000-0005-0000-0000-000001000000}"/>
    <cellStyle name="Normal" xfId="0" builtinId="0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view="pageLayout" zoomScaleNormal="80" zoomScaleSheetLayoutView="100" workbookViewId="0">
      <selection activeCell="N11" sqref="N11"/>
    </sheetView>
  </sheetViews>
  <sheetFormatPr baseColWidth="10" defaultRowHeight="18" x14ac:dyDescent="0.35"/>
  <cols>
    <col min="1" max="1" width="0.85546875" style="1" customWidth="1"/>
    <col min="2" max="2" width="2.28515625" style="1" customWidth="1"/>
    <col min="3" max="3" width="3" style="1" customWidth="1"/>
    <col min="4" max="4" width="7.7109375" style="1" customWidth="1"/>
    <col min="5" max="5" width="5.42578125" style="1" customWidth="1"/>
    <col min="6" max="6" width="32.42578125" style="1" customWidth="1"/>
    <col min="7" max="7" width="16.5703125" style="1" bestFit="1" customWidth="1"/>
    <col min="8" max="8" width="14.5703125" style="1" bestFit="1" customWidth="1"/>
    <col min="9" max="9" width="16.140625" style="1" bestFit="1" customWidth="1"/>
    <col min="10" max="10" width="15.85546875" style="1" bestFit="1" customWidth="1"/>
    <col min="11" max="11" width="15.140625" style="1" bestFit="1" customWidth="1"/>
    <col min="12" max="12" width="15.28515625" style="1" bestFit="1" customWidth="1"/>
    <col min="13" max="13" width="15.7109375" style="1" bestFit="1" customWidth="1"/>
    <col min="14" max="14" width="16" style="1" bestFit="1" customWidth="1"/>
    <col min="15" max="15" width="12.7109375" style="1" bestFit="1" customWidth="1"/>
    <col min="16" max="16" width="12.42578125" style="1" bestFit="1" customWidth="1"/>
    <col min="17" max="17" width="4" style="1" customWidth="1"/>
    <col min="18" max="18" width="16.42578125" style="1" bestFit="1" customWidth="1"/>
    <col min="19" max="19" width="11.42578125" style="1"/>
    <col min="20" max="20" width="12.140625" style="1" bestFit="1" customWidth="1"/>
    <col min="21" max="16384" width="11.42578125" style="1"/>
  </cols>
  <sheetData>
    <row r="1" spans="1:25" ht="7.5" customHeight="1" x14ac:dyDescent="0.3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5" ht="37.5" customHeight="1" x14ac:dyDescent="0.35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</row>
    <row r="3" spans="1:25" ht="17.25" customHeight="1" x14ac:dyDescent="0.35">
      <c r="B3" s="62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1:25" ht="17.25" customHeight="1" x14ac:dyDescent="0.35">
      <c r="B4" s="62" t="s">
        <v>1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5" ht="17.25" customHeight="1" thickBot="1" x14ac:dyDescent="0.4">
      <c r="B5" s="19" t="s">
        <v>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25" ht="17.25" customHeight="1" x14ac:dyDescent="0.3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2"/>
    </row>
    <row r="7" spans="1:25" ht="17.25" customHeight="1" x14ac:dyDescent="0.35">
      <c r="B7" s="23"/>
      <c r="C7" s="65" t="s">
        <v>3</v>
      </c>
      <c r="D7" s="65"/>
      <c r="E7" s="65"/>
      <c r="F7" s="66" t="s">
        <v>35</v>
      </c>
      <c r="G7" s="66"/>
      <c r="H7" s="66"/>
      <c r="I7" s="66"/>
      <c r="J7" s="24"/>
      <c r="K7" s="24"/>
      <c r="L7" s="24"/>
      <c r="M7" s="24"/>
      <c r="N7" s="24"/>
      <c r="O7" s="25"/>
      <c r="P7" s="26"/>
    </row>
    <row r="8" spans="1:25" ht="10.5" customHeight="1" thickBot="1" x14ac:dyDescent="0.4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1:25" ht="10.5" customHeight="1" thickBot="1" x14ac:dyDescent="0.4"/>
    <row r="10" spans="1:25" ht="57" customHeight="1" thickBot="1" x14ac:dyDescent="0.4">
      <c r="B10" s="67" t="s">
        <v>4</v>
      </c>
      <c r="C10" s="68"/>
      <c r="D10" s="68"/>
      <c r="E10" s="68"/>
      <c r="F10" s="69"/>
      <c r="G10" s="63" t="s">
        <v>32</v>
      </c>
      <c r="H10" s="64"/>
      <c r="I10" s="63" t="s">
        <v>33</v>
      </c>
      <c r="J10" s="64"/>
      <c r="K10" s="63" t="s">
        <v>34</v>
      </c>
      <c r="L10" s="64"/>
      <c r="M10" s="63" t="s">
        <v>29</v>
      </c>
      <c r="N10" s="64"/>
      <c r="O10" s="63" t="s">
        <v>38</v>
      </c>
      <c r="P10" s="64"/>
    </row>
    <row r="11" spans="1:25" s="2" customFormat="1" ht="39.75" customHeight="1" thickBot="1" x14ac:dyDescent="0.4">
      <c r="A11" s="30"/>
      <c r="B11" s="70"/>
      <c r="C11" s="71"/>
      <c r="D11" s="71"/>
      <c r="E11" s="71"/>
      <c r="F11" s="72"/>
      <c r="G11" s="31" t="s">
        <v>25</v>
      </c>
      <c r="H11" s="31" t="s">
        <v>26</v>
      </c>
      <c r="I11" s="31" t="s">
        <v>25</v>
      </c>
      <c r="J11" s="31" t="s">
        <v>26</v>
      </c>
      <c r="K11" s="31" t="s">
        <v>25</v>
      </c>
      <c r="L11" s="31" t="s">
        <v>26</v>
      </c>
      <c r="M11" s="31" t="s">
        <v>25</v>
      </c>
      <c r="N11" s="31" t="s">
        <v>26</v>
      </c>
      <c r="O11" s="31" t="s">
        <v>25</v>
      </c>
      <c r="P11" s="31" t="s">
        <v>26</v>
      </c>
    </row>
    <row r="12" spans="1:25" s="2" customFormat="1" x14ac:dyDescent="0.35">
      <c r="A12" s="30"/>
      <c r="B12" s="32"/>
      <c r="C12" s="32"/>
      <c r="D12" s="32"/>
      <c r="E12" s="32"/>
      <c r="F12" s="32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35">
      <c r="B13" s="4"/>
      <c r="C13" s="34" t="s">
        <v>5</v>
      </c>
      <c r="D13" s="34"/>
      <c r="E13" s="34"/>
      <c r="F13" s="34"/>
      <c r="G13" s="35"/>
      <c r="H13" s="35"/>
      <c r="I13" s="35"/>
      <c r="J13" s="35"/>
      <c r="K13" s="35"/>
      <c r="L13" s="35"/>
      <c r="M13" s="35">
        <v>6115284.5099999998</v>
      </c>
      <c r="N13" s="35">
        <f>306627138+15541560.82</f>
        <v>322168698.81999999</v>
      </c>
      <c r="O13" s="36"/>
      <c r="P13" s="36"/>
      <c r="Q13" s="5"/>
      <c r="R13" s="5"/>
      <c r="S13" s="5"/>
      <c r="T13" s="5"/>
      <c r="U13" s="5"/>
      <c r="V13" s="5"/>
      <c r="W13" s="5"/>
      <c r="X13" s="5"/>
      <c r="Y13" s="5"/>
    </row>
    <row r="14" spans="1:25" x14ac:dyDescent="0.35">
      <c r="B14" s="4"/>
      <c r="C14" s="34" t="s">
        <v>30</v>
      </c>
      <c r="D14" s="34"/>
      <c r="E14" s="34"/>
      <c r="F14" s="34"/>
      <c r="G14" s="35">
        <f t="shared" ref="G14:N14" si="0">G15+G22</f>
        <v>330436184</v>
      </c>
      <c r="H14" s="35">
        <f t="shared" si="0"/>
        <v>68165297</v>
      </c>
      <c r="I14" s="35">
        <f t="shared" si="0"/>
        <v>337321294.25</v>
      </c>
      <c r="J14" s="35">
        <f t="shared" si="0"/>
        <v>68165297</v>
      </c>
      <c r="K14" s="35">
        <f t="shared" si="0"/>
        <v>163632712.46999997</v>
      </c>
      <c r="L14" s="35">
        <f t="shared" si="0"/>
        <v>31191462</v>
      </c>
      <c r="M14" s="35">
        <f t="shared" si="0"/>
        <v>160478661</v>
      </c>
      <c r="N14" s="35">
        <f t="shared" si="0"/>
        <v>84811453.469999999</v>
      </c>
      <c r="O14" s="37"/>
      <c r="P14" s="37"/>
      <c r="Q14" s="5"/>
      <c r="R14" s="5"/>
      <c r="S14" s="5"/>
      <c r="T14" s="5"/>
      <c r="U14" s="5"/>
      <c r="V14" s="5"/>
      <c r="W14" s="5"/>
      <c r="X14" s="5"/>
      <c r="Y14" s="5"/>
    </row>
    <row r="15" spans="1:25" x14ac:dyDescent="0.35">
      <c r="B15" s="6"/>
      <c r="C15" s="38" t="s">
        <v>7</v>
      </c>
      <c r="D15" s="38"/>
      <c r="E15" s="38"/>
      <c r="F15" s="38"/>
      <c r="G15" s="39">
        <f t="shared" ref="G15:N15" si="1">SUM(G16:G18)</f>
        <v>0</v>
      </c>
      <c r="H15" s="39">
        <f t="shared" si="1"/>
        <v>68165297</v>
      </c>
      <c r="I15" s="39">
        <f t="shared" si="1"/>
        <v>0</v>
      </c>
      <c r="J15" s="39">
        <f t="shared" si="1"/>
        <v>68165297</v>
      </c>
      <c r="K15" s="39">
        <f t="shared" si="1"/>
        <v>0</v>
      </c>
      <c r="L15" s="39">
        <f t="shared" si="1"/>
        <v>31191462</v>
      </c>
      <c r="M15" s="39">
        <f t="shared" si="1"/>
        <v>0</v>
      </c>
      <c r="N15" s="39">
        <f t="shared" si="1"/>
        <v>84811453.469999999</v>
      </c>
      <c r="O15" s="40" t="s">
        <v>36</v>
      </c>
      <c r="P15" s="41">
        <f>(+N15/J15)-1</f>
        <v>0.24420280117021997</v>
      </c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35">
      <c r="B16" s="4"/>
      <c r="C16" s="4"/>
      <c r="D16" s="4" t="s">
        <v>9</v>
      </c>
      <c r="E16" s="4"/>
      <c r="F16" s="4"/>
      <c r="G16" s="42"/>
      <c r="H16" s="42">
        <v>681653</v>
      </c>
      <c r="I16" s="42"/>
      <c r="J16" s="42">
        <v>681653</v>
      </c>
      <c r="K16" s="42"/>
      <c r="L16" s="42">
        <v>311915</v>
      </c>
      <c r="M16" s="42"/>
      <c r="N16" s="42">
        <v>2052</v>
      </c>
      <c r="O16" s="43" t="s">
        <v>36</v>
      </c>
      <c r="P16" s="44">
        <f>(+N16/J16)-1</f>
        <v>-0.99698967069755429</v>
      </c>
      <c r="Q16" s="5"/>
      <c r="R16" s="5"/>
      <c r="S16" s="5"/>
      <c r="T16" s="5"/>
      <c r="U16" s="5"/>
      <c r="V16" s="5"/>
      <c r="W16" s="5"/>
      <c r="X16" s="5"/>
      <c r="Y16" s="5"/>
    </row>
    <row r="17" spans="2:25" x14ac:dyDescent="0.35">
      <c r="B17" s="4"/>
      <c r="C17" s="4"/>
      <c r="D17" s="4" t="s">
        <v>11</v>
      </c>
      <c r="E17" s="4"/>
      <c r="F17" s="4"/>
      <c r="G17" s="42"/>
      <c r="H17" s="42">
        <v>62712073</v>
      </c>
      <c r="I17" s="42"/>
      <c r="J17" s="42">
        <v>62712073</v>
      </c>
      <c r="K17" s="42"/>
      <c r="L17" s="42">
        <v>28696145</v>
      </c>
      <c r="M17" s="42"/>
      <c r="N17" s="42">
        <v>65032878.379999995</v>
      </c>
      <c r="O17" s="43" t="s">
        <v>36</v>
      </c>
      <c r="P17" s="44">
        <f>(+N17/J17)-1</f>
        <v>3.7007314046212381E-2</v>
      </c>
      <c r="Q17" s="5"/>
      <c r="R17" s="5"/>
      <c r="S17" s="5"/>
      <c r="T17" s="5"/>
      <c r="U17" s="5"/>
      <c r="V17" s="5"/>
      <c r="W17" s="5"/>
      <c r="X17" s="5"/>
      <c r="Y17" s="5"/>
    </row>
    <row r="18" spans="2:25" x14ac:dyDescent="0.35">
      <c r="B18" s="4"/>
      <c r="C18" s="4"/>
      <c r="D18" s="4" t="s">
        <v>15</v>
      </c>
      <c r="E18" s="4"/>
      <c r="F18" s="4"/>
      <c r="G18" s="42">
        <f t="shared" ref="G18:M18" si="2">SUM(G19,G21,G20)</f>
        <v>0</v>
      </c>
      <c r="H18" s="42">
        <f t="shared" si="2"/>
        <v>4771571</v>
      </c>
      <c r="I18" s="42">
        <f t="shared" si="2"/>
        <v>0</v>
      </c>
      <c r="J18" s="42">
        <f t="shared" si="2"/>
        <v>4771571</v>
      </c>
      <c r="K18" s="42">
        <f t="shared" si="2"/>
        <v>0</v>
      </c>
      <c r="L18" s="42">
        <f t="shared" si="2"/>
        <v>2183402</v>
      </c>
      <c r="M18" s="42">
        <f t="shared" si="2"/>
        <v>0</v>
      </c>
      <c r="N18" s="42">
        <f>N19+N20+N21</f>
        <v>19776523.09</v>
      </c>
      <c r="O18" s="43" t="s">
        <v>36</v>
      </c>
      <c r="P18" s="44">
        <f>(+N18/J18)-1</f>
        <v>3.1446565690838506</v>
      </c>
      <c r="Q18" s="5"/>
      <c r="R18" s="5"/>
      <c r="S18" s="5"/>
      <c r="T18" s="5"/>
      <c r="U18" s="5"/>
      <c r="V18" s="5"/>
      <c r="W18" s="5"/>
      <c r="X18" s="5"/>
      <c r="Y18" s="5"/>
    </row>
    <row r="19" spans="2:25" x14ac:dyDescent="0.35">
      <c r="B19" s="4"/>
      <c r="C19" s="4"/>
      <c r="D19" s="4"/>
      <c r="E19" s="4" t="s">
        <v>17</v>
      </c>
      <c r="F19" s="4"/>
      <c r="H19" s="42"/>
      <c r="I19" s="42"/>
      <c r="J19" s="42"/>
      <c r="K19" s="42"/>
      <c r="L19" s="42"/>
      <c r="M19" s="42"/>
      <c r="N19" s="42"/>
      <c r="O19" s="43" t="s">
        <v>36</v>
      </c>
      <c r="P19" s="45" t="s">
        <v>36</v>
      </c>
      <c r="Q19" s="5"/>
      <c r="R19" s="5"/>
      <c r="S19" s="5"/>
      <c r="T19" s="5"/>
      <c r="U19" s="5"/>
      <c r="V19" s="5"/>
      <c r="W19" s="5"/>
      <c r="X19" s="5"/>
      <c r="Y19" s="5"/>
    </row>
    <row r="20" spans="2:25" x14ac:dyDescent="0.35">
      <c r="B20" s="4"/>
      <c r="C20" s="4"/>
      <c r="D20" s="4"/>
      <c r="E20" s="4" t="s">
        <v>18</v>
      </c>
      <c r="F20" s="4"/>
      <c r="H20" s="42"/>
      <c r="I20" s="42"/>
      <c r="J20" s="42"/>
      <c r="K20" s="42"/>
      <c r="L20" s="42"/>
      <c r="M20" s="42"/>
      <c r="N20" s="42">
        <v>16806118.68</v>
      </c>
      <c r="O20" s="43" t="s">
        <v>36</v>
      </c>
      <c r="P20" s="45" t="s">
        <v>36</v>
      </c>
      <c r="Q20" s="5"/>
      <c r="R20" s="5"/>
      <c r="S20" s="5"/>
      <c r="T20" s="5"/>
      <c r="U20" s="5"/>
      <c r="V20" s="5"/>
      <c r="W20" s="5"/>
      <c r="X20" s="5"/>
      <c r="Y20" s="5"/>
    </row>
    <row r="21" spans="2:25" x14ac:dyDescent="0.35">
      <c r="B21" s="4"/>
      <c r="C21" s="4"/>
      <c r="D21" s="4"/>
      <c r="E21" s="4" t="s">
        <v>19</v>
      </c>
      <c r="F21" s="4"/>
      <c r="H21" s="42">
        <v>4771571</v>
      </c>
      <c r="I21" s="42"/>
      <c r="J21" s="42">
        <v>4771571</v>
      </c>
      <c r="K21" s="42"/>
      <c r="L21" s="42">
        <v>2183402</v>
      </c>
      <c r="M21" s="42"/>
      <c r="N21" s="42">
        <v>2970404.4099999997</v>
      </c>
      <c r="O21" s="43" t="s">
        <v>36</v>
      </c>
      <c r="P21" s="44">
        <f>(+N21/J21)-1</f>
        <v>-0.37747873603892734</v>
      </c>
      <c r="Q21" s="5"/>
      <c r="R21" s="5"/>
      <c r="S21" s="5"/>
      <c r="T21" s="5"/>
      <c r="U21" s="5"/>
      <c r="V21" s="5"/>
      <c r="W21" s="5"/>
      <c r="X21" s="5"/>
      <c r="Y21" s="5"/>
    </row>
    <row r="22" spans="2:25" x14ac:dyDescent="0.35">
      <c r="B22" s="7"/>
      <c r="C22" s="46" t="s">
        <v>20</v>
      </c>
      <c r="D22" s="46"/>
      <c r="E22" s="46"/>
      <c r="F22" s="46"/>
      <c r="G22" s="47">
        <f t="shared" ref="G22:N22" si="3">SUM(G23,G26)</f>
        <v>330436184</v>
      </c>
      <c r="H22" s="47">
        <f t="shared" si="3"/>
        <v>0</v>
      </c>
      <c r="I22" s="47">
        <f t="shared" si="3"/>
        <v>337321294.25</v>
      </c>
      <c r="J22" s="47">
        <f t="shared" si="3"/>
        <v>0</v>
      </c>
      <c r="K22" s="47">
        <f t="shared" si="3"/>
        <v>163632712.46999997</v>
      </c>
      <c r="L22" s="47">
        <f t="shared" si="3"/>
        <v>0</v>
      </c>
      <c r="M22" s="47">
        <f t="shared" si="3"/>
        <v>160478661</v>
      </c>
      <c r="N22" s="47">
        <f t="shared" si="3"/>
        <v>0</v>
      </c>
      <c r="O22" s="48">
        <f>(+M22/I22)-1</f>
        <v>-0.52425576524361395</v>
      </c>
      <c r="P22" s="49" t="s">
        <v>36</v>
      </c>
      <c r="Q22" s="5"/>
      <c r="R22" s="5"/>
      <c r="S22" s="5"/>
      <c r="T22" s="5"/>
      <c r="U22" s="5"/>
      <c r="V22" s="5"/>
      <c r="W22" s="5"/>
      <c r="X22" s="5"/>
      <c r="Y22" s="5"/>
    </row>
    <row r="23" spans="2:25" x14ac:dyDescent="0.35">
      <c r="B23" s="4"/>
      <c r="C23" s="4"/>
      <c r="D23" s="34" t="s">
        <v>10</v>
      </c>
      <c r="E23" s="4"/>
      <c r="F23" s="4"/>
      <c r="G23" s="42">
        <f>SUM(G24,G25)</f>
        <v>741639</v>
      </c>
      <c r="H23" s="42"/>
      <c r="I23" s="42">
        <f t="shared" ref="I23:N23" si="4">SUM(I24,I25)</f>
        <v>741639</v>
      </c>
      <c r="J23" s="42">
        <f t="shared" si="4"/>
        <v>0</v>
      </c>
      <c r="K23" s="42">
        <f t="shared" si="4"/>
        <v>450000</v>
      </c>
      <c r="L23" s="42">
        <f t="shared" si="4"/>
        <v>0</v>
      </c>
      <c r="M23" s="42">
        <f t="shared" si="4"/>
        <v>450000</v>
      </c>
      <c r="N23" s="42">
        <f t="shared" si="4"/>
        <v>0</v>
      </c>
      <c r="O23" s="44">
        <f>(+M23/I23)-1</f>
        <v>-0.3932357926160841</v>
      </c>
      <c r="P23" s="45" t="s">
        <v>36</v>
      </c>
      <c r="Q23" s="5"/>
      <c r="R23" s="5"/>
      <c r="S23" s="5"/>
      <c r="T23" s="5"/>
      <c r="U23" s="5"/>
      <c r="V23" s="5"/>
      <c r="W23" s="5"/>
      <c r="X23" s="5"/>
      <c r="Y23" s="5"/>
    </row>
    <row r="24" spans="2:25" x14ac:dyDescent="0.35">
      <c r="B24" s="4"/>
      <c r="C24" s="4"/>
      <c r="D24" s="4"/>
      <c r="E24" s="4" t="s">
        <v>21</v>
      </c>
      <c r="F24" s="4"/>
      <c r="G24" s="42">
        <v>741639</v>
      </c>
      <c r="H24" s="42"/>
      <c r="I24" s="42">
        <v>741639</v>
      </c>
      <c r="J24" s="42"/>
      <c r="K24" s="42">
        <v>450000</v>
      </c>
      <c r="L24" s="42"/>
      <c r="M24" s="42">
        <v>450000</v>
      </c>
      <c r="N24" s="42"/>
      <c r="O24" s="44">
        <f>(+M24/I24)-1</f>
        <v>-0.3932357926160841</v>
      </c>
      <c r="P24" s="45" t="s">
        <v>36</v>
      </c>
      <c r="Q24" s="5"/>
      <c r="R24" s="5"/>
      <c r="S24" s="5"/>
      <c r="T24" s="5"/>
      <c r="U24" s="5"/>
      <c r="V24" s="5"/>
      <c r="W24" s="5"/>
      <c r="X24" s="5"/>
      <c r="Y24" s="5"/>
    </row>
    <row r="25" spans="2:25" x14ac:dyDescent="0.35">
      <c r="B25" s="4"/>
      <c r="C25" s="4"/>
      <c r="D25" s="4"/>
      <c r="E25" s="4" t="s">
        <v>22</v>
      </c>
      <c r="F25" s="4"/>
      <c r="G25" s="42">
        <v>0</v>
      </c>
      <c r="H25" s="42"/>
      <c r="I25" s="42"/>
      <c r="J25" s="42"/>
      <c r="K25" s="42"/>
      <c r="L25" s="42"/>
      <c r="M25" s="42"/>
      <c r="N25" s="42"/>
      <c r="O25" s="45" t="s">
        <v>36</v>
      </c>
      <c r="P25" s="45" t="s">
        <v>36</v>
      </c>
      <c r="Q25" s="5"/>
      <c r="R25" s="5"/>
      <c r="S25" s="5"/>
      <c r="T25" s="5"/>
      <c r="U25" s="5"/>
      <c r="V25" s="5"/>
      <c r="W25" s="5"/>
      <c r="X25" s="5"/>
      <c r="Y25" s="5"/>
    </row>
    <row r="26" spans="2:25" x14ac:dyDescent="0.35">
      <c r="B26" s="4"/>
      <c r="C26" s="34"/>
      <c r="D26" s="34" t="s">
        <v>23</v>
      </c>
      <c r="E26" s="34"/>
      <c r="F26" s="34"/>
      <c r="G26" s="35">
        <f>SUM(G27)</f>
        <v>329694545</v>
      </c>
      <c r="H26" s="35">
        <f t="shared" ref="H26:N26" si="5">SUM(H27)</f>
        <v>0</v>
      </c>
      <c r="I26" s="35">
        <f t="shared" si="5"/>
        <v>336579655.25</v>
      </c>
      <c r="J26" s="35">
        <f t="shared" si="5"/>
        <v>0</v>
      </c>
      <c r="K26" s="35">
        <f t="shared" si="5"/>
        <v>163182712.46999997</v>
      </c>
      <c r="L26" s="35">
        <f t="shared" si="5"/>
        <v>0</v>
      </c>
      <c r="M26" s="35">
        <f t="shared" si="5"/>
        <v>160028661</v>
      </c>
      <c r="N26" s="35">
        <f t="shared" si="5"/>
        <v>0</v>
      </c>
      <c r="O26" s="44">
        <f>(+M26/I26)-1</f>
        <v>-0.52454446219829864</v>
      </c>
      <c r="P26" s="45" t="s">
        <v>36</v>
      </c>
      <c r="Q26" s="5"/>
      <c r="R26" s="5"/>
      <c r="S26" s="5"/>
      <c r="T26" s="5"/>
      <c r="U26" s="5"/>
      <c r="V26" s="5"/>
      <c r="W26" s="5"/>
      <c r="X26" s="5"/>
      <c r="Y26" s="5"/>
    </row>
    <row r="27" spans="2:25" x14ac:dyDescent="0.35">
      <c r="B27" s="4"/>
      <c r="C27" s="4"/>
      <c r="D27" s="4"/>
      <c r="E27" s="4" t="s">
        <v>21</v>
      </c>
      <c r="F27" s="4"/>
      <c r="G27" s="42">
        <f t="shared" ref="G27:N27" si="6">SUM(G28,G29,G30)</f>
        <v>329694545</v>
      </c>
      <c r="H27" s="42">
        <f t="shared" ref="H27" si="7">SUM(H28,H29,H30)</f>
        <v>0</v>
      </c>
      <c r="I27" s="42">
        <f t="shared" si="6"/>
        <v>336579655.25</v>
      </c>
      <c r="J27" s="42">
        <f t="shared" si="6"/>
        <v>0</v>
      </c>
      <c r="K27" s="42">
        <f t="shared" si="6"/>
        <v>163182712.46999997</v>
      </c>
      <c r="L27" s="42">
        <f t="shared" si="6"/>
        <v>0</v>
      </c>
      <c r="M27" s="42">
        <f t="shared" si="6"/>
        <v>160028661</v>
      </c>
      <c r="N27" s="42">
        <f t="shared" si="6"/>
        <v>0</v>
      </c>
      <c r="O27" s="44">
        <f>(+M27/I27)-1</f>
        <v>-0.52454446219829864</v>
      </c>
      <c r="P27" s="45" t="s">
        <v>36</v>
      </c>
      <c r="Q27" s="5"/>
      <c r="R27" s="5"/>
      <c r="S27" s="5"/>
      <c r="T27" s="5"/>
      <c r="U27" s="5"/>
      <c r="V27" s="5"/>
      <c r="W27" s="5"/>
      <c r="X27" s="5"/>
      <c r="Y27" s="5"/>
    </row>
    <row r="28" spans="2:25" x14ac:dyDescent="0.35">
      <c r="B28" s="4"/>
      <c r="C28" s="4"/>
      <c r="D28" s="4"/>
      <c r="E28" s="4"/>
      <c r="F28" s="4" t="s">
        <v>8</v>
      </c>
      <c r="G28" s="42">
        <v>269257703</v>
      </c>
      <c r="H28" s="42"/>
      <c r="I28" s="42">
        <v>276142813.25</v>
      </c>
      <c r="J28" s="42"/>
      <c r="K28" s="42">
        <v>134106087.46999998</v>
      </c>
      <c r="L28" s="42"/>
      <c r="M28" s="42">
        <v>130952036</v>
      </c>
      <c r="N28" s="42"/>
      <c r="O28" s="44">
        <f>(+M28/I28)-1</f>
        <v>-0.52578148075341957</v>
      </c>
      <c r="P28" s="45" t="s">
        <v>36</v>
      </c>
      <c r="Q28" s="5"/>
      <c r="R28" s="5"/>
      <c r="S28" s="5"/>
      <c r="T28" s="5"/>
      <c r="U28" s="5"/>
      <c r="V28" s="5"/>
      <c r="W28" s="5"/>
      <c r="X28" s="5"/>
      <c r="Y28" s="5"/>
    </row>
    <row r="29" spans="2:25" x14ac:dyDescent="0.35">
      <c r="B29" s="4"/>
      <c r="C29" s="4"/>
      <c r="D29" s="4"/>
      <c r="E29" s="4"/>
      <c r="F29" s="4" t="s">
        <v>19</v>
      </c>
      <c r="G29" s="42">
        <v>60436842</v>
      </c>
      <c r="H29" s="42"/>
      <c r="I29" s="42">
        <v>60436842</v>
      </c>
      <c r="J29" s="42"/>
      <c r="K29" s="42">
        <v>29076625</v>
      </c>
      <c r="L29" s="42"/>
      <c r="M29" s="42">
        <v>29076625</v>
      </c>
      <c r="N29" s="42"/>
      <c r="O29" s="44">
        <f>(+M29/I29)-1</f>
        <v>-0.51889238355637446</v>
      </c>
      <c r="P29" s="45" t="s">
        <v>36</v>
      </c>
      <c r="Q29" s="5"/>
      <c r="R29" s="17"/>
      <c r="S29" s="5"/>
      <c r="T29" s="5"/>
      <c r="U29" s="5"/>
      <c r="V29" s="5"/>
      <c r="W29" s="5"/>
      <c r="X29" s="5"/>
      <c r="Y29" s="5"/>
    </row>
    <row r="30" spans="2:25" x14ac:dyDescent="0.35">
      <c r="B30" s="4"/>
      <c r="C30" s="4"/>
      <c r="D30" s="4"/>
      <c r="E30" s="50" t="s">
        <v>13</v>
      </c>
      <c r="F30" s="4"/>
      <c r="G30" s="35">
        <v>0</v>
      </c>
      <c r="H30" s="42"/>
      <c r="I30" s="35"/>
      <c r="J30" s="42"/>
      <c r="K30" s="35"/>
      <c r="L30" s="42"/>
      <c r="M30" s="51">
        <v>0</v>
      </c>
      <c r="N30" s="42"/>
      <c r="O30" s="45" t="s">
        <v>36</v>
      </c>
      <c r="P30" s="45" t="s">
        <v>36</v>
      </c>
      <c r="Q30" s="5"/>
      <c r="R30" s="5"/>
      <c r="S30" s="5"/>
      <c r="T30" s="5"/>
      <c r="U30" s="5"/>
      <c r="V30" s="5"/>
      <c r="W30" s="5"/>
      <c r="X30" s="5"/>
      <c r="Y30" s="5"/>
    </row>
    <row r="31" spans="2:25" x14ac:dyDescent="0.35">
      <c r="B31" s="4"/>
      <c r="C31" s="4"/>
      <c r="D31" s="4"/>
      <c r="E31" s="50"/>
      <c r="F31" s="4"/>
      <c r="G31" s="35"/>
      <c r="H31" s="42"/>
      <c r="I31" s="42"/>
      <c r="J31" s="42"/>
      <c r="K31" s="42"/>
      <c r="L31" s="42"/>
      <c r="M31" s="42"/>
      <c r="N31" s="42"/>
      <c r="O31" s="45" t="s">
        <v>36</v>
      </c>
      <c r="P31" s="45" t="s">
        <v>36</v>
      </c>
      <c r="Q31" s="5"/>
      <c r="R31" s="5"/>
      <c r="S31" s="5"/>
      <c r="T31" s="5"/>
      <c r="U31" s="5"/>
      <c r="V31" s="5"/>
      <c r="W31" s="5"/>
      <c r="X31" s="5"/>
      <c r="Y31" s="5"/>
    </row>
    <row r="32" spans="2:25" x14ac:dyDescent="0.35">
      <c r="B32" s="8"/>
      <c r="C32" s="52" t="s">
        <v>31</v>
      </c>
      <c r="D32" s="52"/>
      <c r="E32" s="52"/>
      <c r="F32" s="52"/>
      <c r="G32" s="53">
        <f>G33+G39</f>
        <v>330436184</v>
      </c>
      <c r="H32" s="53">
        <f t="shared" ref="H32:L32" si="8">H33+H39</f>
        <v>68165297</v>
      </c>
      <c r="I32" s="53">
        <f t="shared" si="8"/>
        <v>337321294.25</v>
      </c>
      <c r="J32" s="53">
        <f t="shared" si="8"/>
        <v>175929396</v>
      </c>
      <c r="K32" s="53">
        <f t="shared" si="8"/>
        <v>163632712.47</v>
      </c>
      <c r="L32" s="53">
        <f t="shared" si="8"/>
        <v>138955561</v>
      </c>
      <c r="M32" s="53">
        <f>M33+M39</f>
        <v>162107309.75</v>
      </c>
      <c r="N32" s="53">
        <f>N33+N39</f>
        <v>33825312.210000001</v>
      </c>
      <c r="O32" s="54">
        <f>(+M32/I32)-1</f>
        <v>-0.51942758280223811</v>
      </c>
      <c r="P32" s="54">
        <f>(+N32/J32)-1</f>
        <v>-0.80773359666397082</v>
      </c>
      <c r="Q32" s="5"/>
      <c r="R32" s="5"/>
      <c r="S32" s="5"/>
      <c r="T32" s="5"/>
      <c r="U32" s="5"/>
      <c r="V32" s="5"/>
      <c r="W32" s="5"/>
      <c r="X32" s="5"/>
      <c r="Y32" s="5"/>
    </row>
    <row r="33" spans="2:25" x14ac:dyDescent="0.35">
      <c r="B33" s="4"/>
      <c r="C33" s="34" t="s">
        <v>6</v>
      </c>
      <c r="D33" s="34"/>
      <c r="E33" s="34"/>
      <c r="F33" s="4"/>
      <c r="G33" s="13">
        <f t="shared" ref="G33:N33" si="9">G34+G35+G36+G37+G38</f>
        <v>330436184</v>
      </c>
      <c r="H33" s="13">
        <f t="shared" si="9"/>
        <v>68165297</v>
      </c>
      <c r="I33" s="13">
        <f t="shared" si="9"/>
        <v>337321294.25</v>
      </c>
      <c r="J33" s="13">
        <f t="shared" si="9"/>
        <v>168707274</v>
      </c>
      <c r="K33" s="13">
        <f t="shared" si="9"/>
        <v>163632712.47</v>
      </c>
      <c r="L33" s="13">
        <f t="shared" si="9"/>
        <v>131733439</v>
      </c>
      <c r="M33" s="13">
        <f>M34+M35+M36+M37+M38</f>
        <v>162107309.75</v>
      </c>
      <c r="N33" s="13">
        <f t="shared" si="9"/>
        <v>33825312.210000001</v>
      </c>
      <c r="O33" s="55">
        <f t="shared" ref="O33:P37" si="10">(+M33/I33)-1</f>
        <v>-0.51942758280223811</v>
      </c>
      <c r="P33" s="55">
        <f t="shared" si="10"/>
        <v>-0.79950294134916788</v>
      </c>
      <c r="Q33" s="5"/>
      <c r="R33" s="5"/>
      <c r="S33" s="5"/>
      <c r="T33" s="5"/>
      <c r="U33" s="5"/>
      <c r="V33" s="5"/>
      <c r="W33" s="5"/>
      <c r="X33" s="5"/>
      <c r="Y33" s="5"/>
    </row>
    <row r="34" spans="2:25" x14ac:dyDescent="0.35">
      <c r="B34" s="56"/>
      <c r="C34" s="4"/>
      <c r="D34" s="4" t="s">
        <v>8</v>
      </c>
      <c r="E34" s="4"/>
      <c r="F34" s="10"/>
      <c r="G34" s="57">
        <v>269257703</v>
      </c>
      <c r="H34" s="57">
        <v>19785083</v>
      </c>
      <c r="I34" s="57">
        <v>276142813.25</v>
      </c>
      <c r="J34" s="57">
        <v>19785083</v>
      </c>
      <c r="K34" s="57">
        <v>134106087.46999998</v>
      </c>
      <c r="L34" s="57">
        <v>11259549</v>
      </c>
      <c r="M34" s="57">
        <v>128673745.92999998</v>
      </c>
      <c r="N34" s="57">
        <v>6481259.7100000009</v>
      </c>
      <c r="O34" s="58">
        <f t="shared" si="10"/>
        <v>-0.5340318858361599</v>
      </c>
      <c r="P34" s="58">
        <f t="shared" si="10"/>
        <v>-0.67241685516305383</v>
      </c>
      <c r="Q34" s="11"/>
      <c r="R34" s="5"/>
      <c r="S34" s="5"/>
      <c r="T34" s="5"/>
      <c r="U34" s="5"/>
      <c r="V34" s="5"/>
      <c r="W34" s="5"/>
      <c r="X34" s="5"/>
      <c r="Y34" s="5"/>
    </row>
    <row r="35" spans="2:25" x14ac:dyDescent="0.35">
      <c r="B35" s="10"/>
      <c r="C35" s="4"/>
      <c r="D35" s="4" t="s">
        <v>27</v>
      </c>
      <c r="E35" s="4"/>
      <c r="F35" s="10"/>
      <c r="G35" s="57">
        <v>4714369</v>
      </c>
      <c r="H35" s="57">
        <v>7326000</v>
      </c>
      <c r="I35" s="57">
        <v>3844370.26</v>
      </c>
      <c r="J35" s="57">
        <v>8522783</v>
      </c>
      <c r="K35" s="57">
        <v>1727517.2600000002</v>
      </c>
      <c r="L35" s="57">
        <v>4737683</v>
      </c>
      <c r="M35" s="57">
        <v>2444422.9300000006</v>
      </c>
      <c r="N35" s="57">
        <v>2244249.66</v>
      </c>
      <c r="O35" s="58">
        <f t="shared" si="10"/>
        <v>-0.36415517635390282</v>
      </c>
      <c r="P35" s="58">
        <f t="shared" si="10"/>
        <v>-0.73667642834506053</v>
      </c>
      <c r="Q35" s="11"/>
      <c r="R35" s="5"/>
      <c r="S35" s="5"/>
      <c r="T35" s="5"/>
      <c r="U35" s="5"/>
      <c r="V35" s="5"/>
      <c r="W35" s="5"/>
      <c r="X35" s="5"/>
      <c r="Y35" s="5"/>
    </row>
    <row r="36" spans="2:25" x14ac:dyDescent="0.35">
      <c r="B36" s="4"/>
      <c r="C36" s="4"/>
      <c r="D36" s="4" t="s">
        <v>28</v>
      </c>
      <c r="E36" s="4"/>
      <c r="F36" s="4"/>
      <c r="G36" s="12">
        <v>55722473</v>
      </c>
      <c r="H36" s="12">
        <v>39944214</v>
      </c>
      <c r="I36" s="12">
        <v>56592471.740000002</v>
      </c>
      <c r="J36" s="12">
        <v>139289408</v>
      </c>
      <c r="K36" s="12">
        <v>27349107.740000002</v>
      </c>
      <c r="L36" s="57">
        <v>115180207</v>
      </c>
      <c r="M36" s="12">
        <v>24463618.840000004</v>
      </c>
      <c r="N36" s="57">
        <v>32278137.949999999</v>
      </c>
      <c r="O36" s="58">
        <f t="shared" si="10"/>
        <v>-0.56772308952342643</v>
      </c>
      <c r="P36" s="58">
        <f t="shared" si="10"/>
        <v>-0.76826566776707095</v>
      </c>
      <c r="Q36" s="5"/>
      <c r="R36" s="5"/>
      <c r="S36" s="5"/>
      <c r="T36" s="5"/>
      <c r="U36" s="5"/>
      <c r="V36" s="5"/>
      <c r="W36" s="5"/>
      <c r="X36" s="5"/>
      <c r="Y36" s="5"/>
    </row>
    <row r="37" spans="2:25" x14ac:dyDescent="0.35">
      <c r="B37" s="4"/>
      <c r="C37" s="4"/>
      <c r="D37" s="4" t="s">
        <v>10</v>
      </c>
      <c r="E37" s="4"/>
      <c r="F37" s="4"/>
      <c r="G37" s="51">
        <v>741639</v>
      </c>
      <c r="H37" s="51">
        <v>800000</v>
      </c>
      <c r="I37" s="51">
        <v>741639</v>
      </c>
      <c r="J37" s="57">
        <v>800000</v>
      </c>
      <c r="K37" s="51">
        <v>450000</v>
      </c>
      <c r="L37" s="57">
        <v>396000</v>
      </c>
      <c r="M37" s="51">
        <v>441639</v>
      </c>
      <c r="N37" s="57">
        <v>26361</v>
      </c>
      <c r="O37" s="58">
        <f>(+M37/I37)-1</f>
        <v>-0.4045094715892773</v>
      </c>
      <c r="P37" s="58">
        <f t="shared" si="10"/>
        <v>-0.96704875000000001</v>
      </c>
      <c r="Q37" s="5"/>
      <c r="R37" s="5"/>
      <c r="S37" s="5"/>
      <c r="T37" s="5"/>
      <c r="U37" s="5"/>
      <c r="V37" s="5"/>
      <c r="W37" s="5"/>
      <c r="X37" s="5"/>
      <c r="Y37" s="5"/>
    </row>
    <row r="38" spans="2:25" x14ac:dyDescent="0.35">
      <c r="B38" s="4"/>
      <c r="C38" s="4"/>
      <c r="D38" s="4" t="s">
        <v>12</v>
      </c>
      <c r="E38" s="4"/>
      <c r="F38" s="4"/>
      <c r="G38" s="12">
        <v>0</v>
      </c>
      <c r="H38" s="51">
        <v>310000</v>
      </c>
      <c r="I38" s="12">
        <v>0</v>
      </c>
      <c r="J38" s="51">
        <v>310000</v>
      </c>
      <c r="K38" s="12">
        <v>0</v>
      </c>
      <c r="L38" s="57">
        <v>160000</v>
      </c>
      <c r="M38" s="51">
        <v>6083883.0500000007</v>
      </c>
      <c r="N38" s="57">
        <v>-7204696.1100000003</v>
      </c>
      <c r="O38" s="58" t="s">
        <v>36</v>
      </c>
      <c r="P38" s="58">
        <f>(+N38/J38)-1</f>
        <v>-24.240955193548388</v>
      </c>
      <c r="Q38" s="5"/>
      <c r="R38" s="5"/>
      <c r="S38" s="5"/>
      <c r="T38" s="5"/>
      <c r="U38" s="5"/>
      <c r="V38" s="5"/>
      <c r="W38" s="5"/>
      <c r="X38" s="5"/>
      <c r="Y38" s="5"/>
    </row>
    <row r="39" spans="2:25" x14ac:dyDescent="0.35">
      <c r="B39" s="4"/>
      <c r="C39" s="34" t="s">
        <v>13</v>
      </c>
      <c r="D39" s="4"/>
      <c r="E39" s="4"/>
      <c r="F39" s="4"/>
      <c r="G39" s="13">
        <f t="shared" ref="G39:M39" si="11">G40+G41+G42+G43</f>
        <v>0</v>
      </c>
      <c r="H39" s="13">
        <f t="shared" si="11"/>
        <v>0</v>
      </c>
      <c r="I39" s="13">
        <f t="shared" si="11"/>
        <v>0</v>
      </c>
      <c r="J39" s="13">
        <f t="shared" si="11"/>
        <v>7222122</v>
      </c>
      <c r="K39" s="13">
        <f t="shared" si="11"/>
        <v>0</v>
      </c>
      <c r="L39" s="13">
        <f t="shared" si="11"/>
        <v>7222122</v>
      </c>
      <c r="M39" s="13">
        <f t="shared" si="11"/>
        <v>0</v>
      </c>
      <c r="N39" s="13">
        <f>N40+N41+N42+N43</f>
        <v>0</v>
      </c>
      <c r="O39" s="9" t="s">
        <v>36</v>
      </c>
      <c r="P39" s="9">
        <f t="shared" ref="P39:P41" si="12">(+N39/J39)-1</f>
        <v>-1</v>
      </c>
      <c r="Q39" s="5"/>
      <c r="R39" s="5"/>
      <c r="S39" s="5"/>
      <c r="T39" s="5"/>
      <c r="U39" s="5"/>
      <c r="V39" s="5"/>
      <c r="W39" s="5"/>
      <c r="X39" s="5"/>
      <c r="Y39" s="5"/>
    </row>
    <row r="40" spans="2:25" x14ac:dyDescent="0.35">
      <c r="B40" s="4"/>
      <c r="C40" s="4"/>
      <c r="D40" s="4" t="s">
        <v>14</v>
      </c>
      <c r="E40" s="4"/>
      <c r="F40" s="4"/>
      <c r="G40" s="12">
        <v>0</v>
      </c>
      <c r="H40" s="57"/>
      <c r="I40" s="12"/>
      <c r="J40" s="57">
        <v>1594974</v>
      </c>
      <c r="K40" s="12"/>
      <c r="L40" s="57">
        <v>1594974</v>
      </c>
      <c r="M40" s="12"/>
      <c r="N40" s="57">
        <v>0</v>
      </c>
      <c r="O40" s="59" t="s">
        <v>36</v>
      </c>
      <c r="P40" s="59">
        <f t="shared" si="12"/>
        <v>-1</v>
      </c>
      <c r="Q40" s="5"/>
      <c r="R40" s="5"/>
      <c r="S40" s="5"/>
      <c r="T40" s="5"/>
      <c r="U40" s="5"/>
      <c r="V40" s="5"/>
      <c r="W40" s="5"/>
      <c r="X40" s="5"/>
      <c r="Y40" s="5"/>
    </row>
    <row r="41" spans="2:25" x14ac:dyDescent="0.35">
      <c r="B41" s="4"/>
      <c r="C41" s="4"/>
      <c r="D41" s="4" t="s">
        <v>16</v>
      </c>
      <c r="E41" s="4"/>
      <c r="F41" s="4"/>
      <c r="G41" s="12">
        <v>0</v>
      </c>
      <c r="H41" s="57"/>
      <c r="I41" s="12"/>
      <c r="J41" s="57">
        <v>5627148</v>
      </c>
      <c r="K41" s="12"/>
      <c r="L41" s="57">
        <v>5627148</v>
      </c>
      <c r="M41" s="12"/>
      <c r="N41" s="57">
        <v>0</v>
      </c>
      <c r="O41" s="59" t="s">
        <v>36</v>
      </c>
      <c r="P41" s="59">
        <f t="shared" si="12"/>
        <v>-1</v>
      </c>
      <c r="Q41" s="5"/>
      <c r="R41" s="5"/>
      <c r="S41" s="5"/>
      <c r="T41" s="5"/>
      <c r="U41" s="5"/>
      <c r="V41" s="5"/>
      <c r="W41" s="5"/>
      <c r="X41" s="5"/>
      <c r="Y41" s="5"/>
    </row>
    <row r="42" spans="2:25" x14ac:dyDescent="0.35">
      <c r="B42" s="4"/>
      <c r="C42" s="4"/>
      <c r="D42" s="4" t="s">
        <v>10</v>
      </c>
      <c r="E42" s="4"/>
      <c r="F42" s="4"/>
      <c r="G42" s="12"/>
      <c r="H42" s="12"/>
      <c r="I42" s="12"/>
      <c r="J42" s="12"/>
      <c r="K42" s="12"/>
      <c r="L42" s="12"/>
      <c r="M42" s="12"/>
      <c r="N42" s="12"/>
      <c r="O42" s="59" t="s">
        <v>36</v>
      </c>
      <c r="P42" s="59" t="s">
        <v>36</v>
      </c>
      <c r="Q42" s="5"/>
      <c r="R42" s="5"/>
      <c r="S42" s="5"/>
      <c r="T42" s="5"/>
      <c r="U42" s="5"/>
      <c r="V42" s="5"/>
      <c r="W42" s="5"/>
      <c r="X42" s="5"/>
      <c r="Y42" s="5"/>
    </row>
    <row r="43" spans="2:25" x14ac:dyDescent="0.35">
      <c r="B43" s="4"/>
      <c r="C43" s="4"/>
      <c r="D43" s="4" t="s">
        <v>12</v>
      </c>
      <c r="E43" s="4"/>
      <c r="F43" s="4"/>
      <c r="G43" s="12">
        <v>0</v>
      </c>
      <c r="H43" s="12"/>
      <c r="I43" s="12"/>
      <c r="J43" s="12"/>
      <c r="K43" s="12"/>
      <c r="L43" s="12"/>
      <c r="M43" s="51"/>
      <c r="N43" s="57"/>
      <c r="O43" s="59" t="s">
        <v>36</v>
      </c>
      <c r="P43" s="59" t="s">
        <v>36</v>
      </c>
      <c r="Q43" s="5"/>
      <c r="R43" s="5"/>
      <c r="S43" s="5"/>
      <c r="T43" s="5"/>
      <c r="U43" s="5"/>
      <c r="V43" s="5"/>
      <c r="W43" s="5"/>
      <c r="X43" s="5"/>
      <c r="Y43" s="5"/>
    </row>
    <row r="44" spans="2:25" ht="18.75" thickBot="1" x14ac:dyDescent="0.4">
      <c r="B44" s="14"/>
      <c r="C44" s="60" t="s">
        <v>24</v>
      </c>
      <c r="D44" s="14"/>
      <c r="E44" s="14"/>
      <c r="F44" s="14"/>
      <c r="G44" s="15"/>
      <c r="H44" s="15"/>
      <c r="I44" s="15"/>
      <c r="J44" s="15"/>
      <c r="K44" s="15"/>
      <c r="L44" s="15"/>
      <c r="M44" s="15"/>
      <c r="N44" s="61">
        <f>((M14+N14)-(M32+N32)+N13+M13-0)</f>
        <v>377641475.83999997</v>
      </c>
      <c r="O44" s="15"/>
      <c r="P44" s="15"/>
      <c r="Q44" s="5"/>
      <c r="R44" s="5"/>
      <c r="S44" s="5"/>
      <c r="T44" s="5"/>
      <c r="U44" s="5"/>
      <c r="V44" s="5"/>
      <c r="W44" s="5"/>
      <c r="X44" s="5"/>
      <c r="Y44" s="5"/>
    </row>
    <row r="45" spans="2:25" x14ac:dyDescent="0.35">
      <c r="N45" s="18"/>
    </row>
    <row r="46" spans="2:25" x14ac:dyDescent="0.35">
      <c r="M46" s="17"/>
      <c r="N46" s="18"/>
    </row>
    <row r="47" spans="2:25" x14ac:dyDescent="0.35">
      <c r="N47" s="5"/>
    </row>
    <row r="48" spans="2:25" x14ac:dyDescent="0.35">
      <c r="M48" s="17"/>
    </row>
    <row r="50" spans="13:13" x14ac:dyDescent="0.35">
      <c r="M50" s="17"/>
    </row>
    <row r="53" spans="13:13" x14ac:dyDescent="0.35">
      <c r="M53" s="17"/>
    </row>
  </sheetData>
  <mergeCells count="11">
    <mergeCell ref="A2:P2"/>
    <mergeCell ref="G10:H10"/>
    <mergeCell ref="I10:J10"/>
    <mergeCell ref="M10:N10"/>
    <mergeCell ref="O10:P10"/>
    <mergeCell ref="K10:L10"/>
    <mergeCell ref="C7:E7"/>
    <mergeCell ref="F7:I7"/>
    <mergeCell ref="B10:F11"/>
    <mergeCell ref="B3:P3"/>
    <mergeCell ref="B4:P4"/>
  </mergeCells>
  <phoneticPr fontId="4" type="noConversion"/>
  <printOptions horizontalCentered="1"/>
  <pageMargins left="0.78740157480314965" right="0.78740157480314965" top="0.84218749999999998" bottom="1.3779527559055118" header="0" footer="0.31496062992125984"/>
  <pageSetup scale="55" orientation="landscape" r:id="rId1"/>
  <headerFooter>
    <oddHeader>&amp;C&amp;A&amp;G</oddHeader>
    <oddFooter>&amp;C&amp;"Montserrat Light,Normal"&amp;G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Ochoa Cano</dc:creator>
  <cp:lastModifiedBy>Joel Alarcón Gómez</cp:lastModifiedBy>
  <cp:lastPrinted>2024-10-31T22:56:03Z</cp:lastPrinted>
  <dcterms:created xsi:type="dcterms:W3CDTF">2016-02-27T00:43:51Z</dcterms:created>
  <dcterms:modified xsi:type="dcterms:W3CDTF">2024-10-31T23:11:47Z</dcterms:modified>
</cp:coreProperties>
</file>