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827"/>
  <workbookPr/>
  <mc:AlternateContent xmlns:mc="http://schemas.openxmlformats.org/markup-compatibility/2006">
    <mc:Choice Requires="x15">
      <x15ac:absPath xmlns:x15ac="http://schemas.microsoft.com/office/spreadsheetml/2010/11/ac" url="C:\Diana\2025\Organo de Gobierno\1ra sesión\Documentos LEGO\5.13 SED\"/>
    </mc:Choice>
  </mc:AlternateContent>
  <xr:revisionPtr revIDLastSave="0" documentId="13_ncr:1_{ADB07A97-BDB3-4990-ABB8-F610A179DABD}" xr6:coauthVersionLast="47" xr6:coauthVersionMax="47" xr10:uidLastSave="{00000000-0000-0000-0000-000000000000}"/>
  <bookViews>
    <workbookView xWindow="-120" yWindow="-120" windowWidth="29040" windowHeight="15840" tabRatio="748" activeTab="1" xr2:uid="{00000000-000D-0000-FFFF-FFFF00000000}"/>
  </bookViews>
  <sheets>
    <sheet name="COMPORT_GTO (ENTIDADES)" sheetId="3" r:id="rId1"/>
    <sheet name="CATEGORIAS PROGRAMATICAS" sheetId="15" r:id="rId2"/>
    <sheet name="INDICADORES DE DESEMPEÑO" sheetId="16" r:id="rId3"/>
    <sheet name="GASTO Pp IND DESEMP" sheetId="12" r:id="rId4"/>
    <sheet name="CRITERIOS SEMAFOROS" sheetId="13" r:id="rId5"/>
  </sheets>
  <definedNames>
    <definedName name="_xlnm._FilterDatabase" localSheetId="1" hidden="1">'CATEGORIAS PROGRAMATICAS'!#REF!</definedName>
    <definedName name="ai">'INDICADORES DE DESEMPEÑO'!#REF!</definedName>
    <definedName name="OLE_LINK2" localSheetId="4">'CRITERIOS SEMAFOROS'!$I$8</definedName>
    <definedName name="_xlnm.Print_Titles" localSheetId="1">'CATEGORIAS PROGRAMATICAS'!$2:$8</definedName>
    <definedName name="_xlnm.Print_Titles" localSheetId="3">'GASTO Pp IND DESEMP'!$1:$5</definedName>
    <definedName name="_xlnm.Print_Titles" localSheetId="2">'INDICADORES DE DESEMPEÑO'!$1:$12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28" i="12" l="1"/>
  <c r="J15" i="16" l="1"/>
  <c r="H21" i="3" l="1"/>
  <c r="F13" i="12" l="1"/>
  <c r="L16" i="3" l="1"/>
  <c r="G16" i="3"/>
  <c r="H16" i="3" s="1"/>
  <c r="J16" i="3" l="1"/>
  <c r="I16" i="3"/>
  <c r="L31" i="12" l="1"/>
  <c r="L30" i="12"/>
  <c r="L29" i="12"/>
  <c r="L27" i="12"/>
  <c r="L26" i="12"/>
  <c r="L25" i="12"/>
  <c r="L24" i="12"/>
  <c r="L23" i="12"/>
  <c r="L22" i="12"/>
  <c r="L21" i="12"/>
  <c r="K31" i="12"/>
  <c r="K30" i="12"/>
  <c r="K29" i="12"/>
  <c r="K28" i="12"/>
  <c r="K27" i="12"/>
  <c r="K26" i="12"/>
  <c r="K25" i="12"/>
  <c r="K24" i="12"/>
  <c r="K23" i="12"/>
  <c r="K22" i="12"/>
  <c r="K21" i="12"/>
  <c r="I24" i="16"/>
  <c r="J24" i="16" s="1"/>
  <c r="I23" i="16"/>
  <c r="J23" i="16" s="1"/>
  <c r="I22" i="16"/>
  <c r="J22" i="16" s="1"/>
  <c r="I21" i="16"/>
  <c r="J21" i="16" s="1"/>
  <c r="I20" i="16"/>
  <c r="J20" i="16" s="1"/>
  <c r="I19" i="16"/>
  <c r="J19" i="16" s="1"/>
  <c r="I18" i="16"/>
  <c r="J18" i="16" s="1"/>
  <c r="I17" i="16"/>
  <c r="J17" i="16" s="1"/>
  <c r="I16" i="16"/>
  <c r="J16" i="16" s="1"/>
  <c r="I15" i="16"/>
  <c r="J25" i="15" l="1"/>
  <c r="I11" i="15"/>
  <c r="G13" i="12" s="1"/>
  <c r="I25" i="15"/>
  <c r="J24" i="15"/>
  <c r="I24" i="15"/>
  <c r="J23" i="15"/>
  <c r="I23" i="15"/>
  <c r="J22" i="15"/>
  <c r="I22" i="15"/>
  <c r="J21" i="15"/>
  <c r="I21" i="15"/>
  <c r="J20" i="15"/>
  <c r="I20" i="15"/>
  <c r="J19" i="15"/>
  <c r="I19" i="15"/>
  <c r="J18" i="15"/>
  <c r="I18" i="15"/>
  <c r="J17" i="15"/>
  <c r="I17" i="15"/>
  <c r="J16" i="15"/>
  <c r="I16" i="15"/>
  <c r="J15" i="15"/>
  <c r="I15" i="15"/>
  <c r="J14" i="15"/>
  <c r="I14" i="15"/>
  <c r="J13" i="15"/>
  <c r="I13" i="15"/>
  <c r="J12" i="15"/>
  <c r="I12" i="15"/>
  <c r="J11" i="15"/>
  <c r="H13" i="12" s="1"/>
  <c r="J10" i="15"/>
  <c r="I10" i="15"/>
  <c r="J9" i="15"/>
  <c r="I9" i="15"/>
  <c r="L21" i="3"/>
  <c r="L20" i="3"/>
  <c r="L15" i="3"/>
  <c r="L14" i="3"/>
  <c r="L13" i="3"/>
  <c r="L12" i="3"/>
  <c r="F11" i="3"/>
  <c r="E11" i="3"/>
  <c r="C11" i="3"/>
  <c r="B11" i="3"/>
  <c r="I26" i="15" l="1"/>
  <c r="L25" i="15"/>
  <c r="K25" i="15"/>
  <c r="H28" i="15"/>
  <c r="G28" i="15"/>
  <c r="F28" i="15"/>
  <c r="E28" i="15"/>
  <c r="D28" i="15"/>
  <c r="L20" i="15"/>
  <c r="M20" i="15" s="1"/>
  <c r="L21" i="15"/>
  <c r="L22" i="15"/>
  <c r="L23" i="15"/>
  <c r="N23" i="15" s="1"/>
  <c r="K23" i="15"/>
  <c r="L24" i="15"/>
  <c r="M24" i="15" s="1"/>
  <c r="K24" i="15"/>
  <c r="K20" i="12"/>
  <c r="I14" i="16"/>
  <c r="J14" i="16" s="1"/>
  <c r="I13" i="16"/>
  <c r="J13" i="16" s="1"/>
  <c r="J13" i="12"/>
  <c r="L13" i="12" s="1"/>
  <c r="I13" i="12"/>
  <c r="M27" i="15"/>
  <c r="K9" i="15"/>
  <c r="K11" i="15"/>
  <c r="L11" i="15" s="1"/>
  <c r="M11" i="15" s="1"/>
  <c r="K13" i="15"/>
  <c r="L14" i="15"/>
  <c r="M14" i="15" s="1"/>
  <c r="L16" i="15"/>
  <c r="L17" i="15"/>
  <c r="N17" i="15" s="1"/>
  <c r="K17" i="15"/>
  <c r="L18" i="15"/>
  <c r="D26" i="15"/>
  <c r="D29" i="15" s="1"/>
  <c r="E26" i="15"/>
  <c r="F26" i="15"/>
  <c r="F29" i="15" s="1"/>
  <c r="G26" i="15"/>
  <c r="H26" i="15"/>
  <c r="L11" i="3"/>
  <c r="F25" i="3"/>
  <c r="G25" i="3" s="1"/>
  <c r="C25" i="3"/>
  <c r="E25" i="3"/>
  <c r="G27" i="3"/>
  <c r="G26" i="3"/>
  <c r="G15" i="3"/>
  <c r="H15" i="3" s="1"/>
  <c r="G14" i="3"/>
  <c r="H14" i="3" s="1"/>
  <c r="G13" i="3"/>
  <c r="H13" i="3" s="1"/>
  <c r="G12" i="3"/>
  <c r="H12" i="3" s="1"/>
  <c r="G22" i="3"/>
  <c r="I22" i="3"/>
  <c r="G21" i="3"/>
  <c r="G20" i="3"/>
  <c r="H20" i="3" s="1"/>
  <c r="I20" i="3" s="1"/>
  <c r="B25" i="3"/>
  <c r="F19" i="3"/>
  <c r="F18" i="3" s="1"/>
  <c r="E19" i="3"/>
  <c r="E18" i="3" s="1"/>
  <c r="C19" i="3"/>
  <c r="B19" i="3"/>
  <c r="B18" i="3" s="1"/>
  <c r="D18" i="3"/>
  <c r="L20" i="12"/>
  <c r="J23" i="3"/>
  <c r="I23" i="3"/>
  <c r="K16" i="15"/>
  <c r="I27" i="3"/>
  <c r="J27" i="3"/>
  <c r="J25" i="3"/>
  <c r="J26" i="3"/>
  <c r="I26" i="3"/>
  <c r="I25" i="3"/>
  <c r="I21" i="3"/>
  <c r="J21" i="3"/>
  <c r="L13" i="15"/>
  <c r="N13" i="15" s="1"/>
  <c r="I28" i="15" l="1"/>
  <c r="G19" i="3"/>
  <c r="H19" i="3" s="1"/>
  <c r="J19" i="3" s="1"/>
  <c r="C18" i="3"/>
  <c r="L18" i="3" s="1"/>
  <c r="L19" i="3"/>
  <c r="G29" i="15"/>
  <c r="J28" i="15"/>
  <c r="E29" i="15"/>
  <c r="K20" i="15"/>
  <c r="M13" i="15"/>
  <c r="K14" i="15"/>
  <c r="K22" i="15"/>
  <c r="N18" i="15"/>
  <c r="M18" i="15"/>
  <c r="K19" i="15"/>
  <c r="K18" i="15"/>
  <c r="K15" i="15"/>
  <c r="L9" i="15"/>
  <c r="M9" i="15" s="1"/>
  <c r="J26" i="15"/>
  <c r="K10" i="15"/>
  <c r="L10" i="15" s="1"/>
  <c r="N10" i="15" s="1"/>
  <c r="I12" i="3"/>
  <c r="J12" i="3"/>
  <c r="N21" i="15"/>
  <c r="M21" i="15"/>
  <c r="M22" i="15"/>
  <c r="N22" i="15"/>
  <c r="M25" i="15"/>
  <c r="N25" i="15"/>
  <c r="H29" i="15"/>
  <c r="K12" i="15"/>
  <c r="L12" i="15" s="1"/>
  <c r="M17" i="15"/>
  <c r="B29" i="3"/>
  <c r="M23" i="15"/>
  <c r="K21" i="15"/>
  <c r="K13" i="12"/>
  <c r="E29" i="3"/>
  <c r="I15" i="3"/>
  <c r="J15" i="3"/>
  <c r="I13" i="3"/>
  <c r="J13" i="3"/>
  <c r="F29" i="3"/>
  <c r="M16" i="15"/>
  <c r="N16" i="15"/>
  <c r="I14" i="3"/>
  <c r="J14" i="3"/>
  <c r="G18" i="3"/>
  <c r="H18" i="3" s="1"/>
  <c r="L19" i="15"/>
  <c r="J20" i="3"/>
  <c r="L15" i="15"/>
  <c r="N24" i="15"/>
  <c r="N20" i="15"/>
  <c r="N14" i="15"/>
  <c r="G11" i="3"/>
  <c r="H11" i="3" s="1"/>
  <c r="J29" i="15" l="1"/>
  <c r="K28" i="15"/>
  <c r="L28" i="15" s="1"/>
  <c r="M28" i="15" s="1"/>
  <c r="I19" i="3"/>
  <c r="C29" i="3"/>
  <c r="L29" i="3" s="1"/>
  <c r="M10" i="15"/>
  <c r="N9" i="15"/>
  <c r="K26" i="15"/>
  <c r="L26" i="15" s="1"/>
  <c r="M26" i="15" s="1"/>
  <c r="I29" i="15"/>
  <c r="G29" i="3"/>
  <c r="H29" i="3" s="1"/>
  <c r="M19" i="15"/>
  <c r="N19" i="15"/>
  <c r="N15" i="15"/>
  <c r="M15" i="15"/>
  <c r="I18" i="3"/>
  <c r="J18" i="3"/>
  <c r="M12" i="15"/>
  <c r="N12" i="15"/>
  <c r="I11" i="3"/>
  <c r="J11" i="3"/>
  <c r="N28" i="15" l="1"/>
  <c r="N26" i="15"/>
  <c r="K29" i="15"/>
  <c r="L29" i="15" s="1"/>
  <c r="J29" i="3"/>
  <c r="I29" i="3"/>
  <c r="N29" i="15" l="1"/>
  <c r="M29" i="15"/>
</calcChain>
</file>

<file path=xl/sharedStrings.xml><?xml version="1.0" encoding="utf-8"?>
<sst xmlns="http://schemas.openxmlformats.org/spreadsheetml/2006/main" count="331" uniqueCount="180">
  <si>
    <t/>
  </si>
  <si>
    <t>PRESUPUESTO ANUAL</t>
  </si>
  <si>
    <t>CONTRA</t>
  </si>
  <si>
    <t>ORIGINAL</t>
  </si>
  <si>
    <t>MODIFICADO</t>
  </si>
  <si>
    <t>PROGRAMADO</t>
  </si>
  <si>
    <t>EJERCIDO</t>
  </si>
  <si>
    <t>( 1 )</t>
  </si>
  <si>
    <t>( 2 )</t>
  </si>
  <si>
    <t>( 3 )</t>
  </si>
  <si>
    <t>( 4 )</t>
  </si>
  <si>
    <t xml:space="preserve">                                                                      </t>
  </si>
  <si>
    <t>MENOR</t>
  </si>
  <si>
    <t>GASTO</t>
  </si>
  <si>
    <t>MAYOR</t>
  </si>
  <si>
    <t>ABSOLUTA</t>
  </si>
  <si>
    <t>RELATIVA</t>
  </si>
  <si>
    <t xml:space="preserve">GASTO CORRIENTE </t>
  </si>
  <si>
    <t xml:space="preserve">GASTO DE CAPITAL </t>
  </si>
  <si>
    <t>AI</t>
  </si>
  <si>
    <t xml:space="preserve">ABSOLUTA </t>
  </si>
  <si>
    <t xml:space="preserve">RELATIVA </t>
  </si>
  <si>
    <t>Menor Gasto</t>
  </si>
  <si>
    <t>Mayor Gasto</t>
  </si>
  <si>
    <t>Criterios de asignación de color de los semáforos.</t>
  </si>
  <si>
    <t>(Millones de pesos con un decimal)</t>
  </si>
  <si>
    <t xml:space="preserve">GASTO TOTAL  </t>
  </si>
  <si>
    <t>MENOR
GASTO</t>
  </si>
  <si>
    <t>MAYOR
GASTO</t>
  </si>
  <si>
    <t>VARIACIÓN</t>
  </si>
  <si>
    <t>SEMÁFORO</t>
  </si>
  <si>
    <t>APERTURA PROGRAMÁTICA
( DENOMINACIÓN DE LOS PROGRAMAS )</t>
  </si>
  <si>
    <t xml:space="preserve">VARIACIÓN </t>
  </si>
  <si>
    <t xml:space="preserve">SEMÁFORO </t>
  </si>
  <si>
    <t>EJERCIDO/PROGRAMADO</t>
  </si>
  <si>
    <t>C O N C E P T O</t>
  </si>
  <si>
    <t>SERVICIOS PERSONALES</t>
  </si>
  <si>
    <t>MATERIALES Y SUMINISTROS</t>
  </si>
  <si>
    <t>SERVICIOS GENERALES</t>
  </si>
  <si>
    <t>BIENES MUEBLES E INMUEBLES</t>
  </si>
  <si>
    <t>OBRAS PUBLICAS</t>
  </si>
  <si>
    <t>I.- GASTO CORRIENTE</t>
  </si>
  <si>
    <t>II.- GASTO DE CAPITAL</t>
  </si>
  <si>
    <t>III.- OPERACIONES AJENAS NETAS</t>
  </si>
  <si>
    <t>OTRAS EROGACIONES</t>
  </si>
  <si>
    <t>TERCEROS</t>
  </si>
  <si>
    <t>RECUPERABLES</t>
  </si>
  <si>
    <t>IV.- TOTAL DEL GASTO</t>
  </si>
  <si>
    <t>T  O  T  A  L</t>
  </si>
  <si>
    <t>PP*</t>
  </si>
  <si>
    <r>
      <t xml:space="preserve">                </t>
    </r>
    <r>
      <rPr>
        <sz val="10"/>
        <rFont val="Arial"/>
        <family val="2"/>
      </rPr>
      <t xml:space="preserve"> </t>
    </r>
    <r>
      <rPr>
        <b/>
        <sz val="10"/>
        <rFont val="Arial"/>
        <family val="2"/>
      </rPr>
      <t>TPP</t>
    </r>
    <r>
      <rPr>
        <sz val="10"/>
        <rFont val="Arial"/>
        <family val="2"/>
      </rPr>
      <t>** = Total Programa Presupuestario</t>
    </r>
  </si>
  <si>
    <t>% TPP** "E" vs TOTAL</t>
  </si>
  <si>
    <t>AVANCE DEL GASTO PUBLICO POR PROGRAMA PRESUPUESTARIO</t>
  </si>
  <si>
    <t>TOTAL PROGRAMAS PRESUPUESTARIOS "E" (PRESTACION DE SERVICIOS PUBLICOS)</t>
  </si>
  <si>
    <t xml:space="preserve">  INVERSIÓN FÍSICA</t>
  </si>
  <si>
    <t xml:space="preserve">  INVERSIÓN FINANCIERA</t>
  </si>
  <si>
    <t>ANEXO  II</t>
  </si>
  <si>
    <r>
      <t>FUENTE DE INFORMACIÓN:</t>
    </r>
    <r>
      <rPr>
        <sz val="10"/>
        <rFont val="Arial"/>
        <family val="2"/>
      </rPr>
      <t xml:space="preserve"> Sistema Integral de Información de los Ingresos y Gasto Público  (SII@WEB).</t>
    </r>
  </si>
  <si>
    <r>
      <t xml:space="preserve"> FUENTE DE INFORMACIÓN:</t>
    </r>
    <r>
      <rPr>
        <sz val="10"/>
        <rFont val="Arial"/>
        <family val="2"/>
      </rPr>
      <t xml:space="preserve"> Sistema Integral de Información de los Ingresos y Gasto Público  (SII@WEB).</t>
    </r>
  </si>
  <si>
    <t>ANEXO IV</t>
  </si>
  <si>
    <t>(Millones de Pesos con un decimal)</t>
  </si>
  <si>
    <t>CLAVE Pp</t>
  </si>
  <si>
    <t>DENOMINACIÓN DEL PROGRAMA</t>
  </si>
  <si>
    <t>ABS.</t>
  </si>
  <si>
    <t>REL.</t>
  </si>
  <si>
    <t>MENOR GASTO</t>
  </si>
  <si>
    <t>MAYOR GASTO</t>
  </si>
  <si>
    <t>PRESUPUESTO PROGRAMADO</t>
  </si>
  <si>
    <t>PRESUPUESTO EJERCIDO</t>
  </si>
  <si>
    <t>Matriz de Indicadores para Resultados (MIR)</t>
  </si>
  <si>
    <t>INDICADORES DE DESEMPEÑO</t>
  </si>
  <si>
    <t>UNIDAD DE MEDIDA</t>
  </si>
  <si>
    <t>FRECUENCIA DE MEDICIÓN</t>
  </si>
  <si>
    <t>PERIODO Y VALOR DE LA LINEA BASE</t>
  </si>
  <si>
    <t>META</t>
  </si>
  <si>
    <t>NIVEL DE OBJETIVO</t>
  </si>
  <si>
    <t>TIPO</t>
  </si>
  <si>
    <t>NOMBRE</t>
  </si>
  <si>
    <t>DEFINICIÓN</t>
  </si>
  <si>
    <t>DIFERENCIA ABSOLUTA</t>
  </si>
  <si>
    <t>PLANEADA</t>
  </si>
  <si>
    <t>REALIZADA</t>
  </si>
  <si>
    <t>Criterios de asignación de color de los semáforos</t>
  </si>
  <si>
    <t>Correctivo</t>
  </si>
  <si>
    <t>Mayor al 10%</t>
  </si>
  <si>
    <t>Preventivo</t>
  </si>
  <si>
    <t>Mayor al 5% y hasta el 10%</t>
  </si>
  <si>
    <t>Razonable</t>
  </si>
  <si>
    <t>Menor al 5%</t>
  </si>
  <si>
    <t>Cumplimiento del 90% al 99%</t>
  </si>
  <si>
    <t>Cumplimiento igual o mayor al 100%</t>
  </si>
  <si>
    <t xml:space="preserve"> </t>
  </si>
  <si>
    <t>ANEXO V</t>
  </si>
  <si>
    <t>ANEXO  III</t>
  </si>
  <si>
    <t xml:space="preserve">INDICADORES DE DESEMPEÑO POR PROGRAMA PRESUPUESTARIO </t>
  </si>
  <si>
    <t>INDICADOR</t>
  </si>
  <si>
    <t xml:space="preserve">META </t>
  </si>
  <si>
    <t>PORCENTAJE 
DE AVANCE</t>
  </si>
  <si>
    <t xml:space="preserve">NOMBRE </t>
  </si>
  <si>
    <t>DEFINICION</t>
  </si>
  <si>
    <t>Enero-__________</t>
  </si>
  <si>
    <r>
      <t>FUENTE DE INFORMACION:</t>
    </r>
    <r>
      <rPr>
        <sz val="10"/>
        <rFont val="Arial"/>
        <family val="2"/>
      </rPr>
      <t xml:space="preserve">  Portal Aplicativo de la Secretaría de Hacienda y Crédito Público "PASH"  (Módulo PbR-Evaluación del Desempeño).</t>
    </r>
  </si>
  <si>
    <t>Criterios de asignación de color de los semáforos del avance financiero del Pp.</t>
  </si>
  <si>
    <t>Criterios de asignación de color de los semáforos del avance de las metas de los indicadores.</t>
  </si>
  <si>
    <t>Cumplimiento inferior al 90%</t>
  </si>
  <si>
    <r>
      <t xml:space="preserve">                </t>
    </r>
    <r>
      <rPr>
        <b/>
        <vertAlign val="superscript"/>
        <sz val="10"/>
        <rFont val="Arial"/>
        <family val="2"/>
      </rPr>
      <t xml:space="preserve"> 1/</t>
    </r>
    <r>
      <rPr>
        <sz val="10"/>
        <rFont val="Arial"/>
        <family val="2"/>
      </rPr>
      <t xml:space="preserve">  No incluye Operaciones Ajenas Netas, y corresponde al presupuesto modificado autorizado al periodo que se esté reportando.</t>
    </r>
  </si>
  <si>
    <r>
      <t xml:space="preserve">1/ </t>
    </r>
    <r>
      <rPr>
        <sz val="10"/>
        <rFont val="Arial"/>
        <family val="2"/>
      </rPr>
      <t>Anotar denominación del Programa Presupuestario y su Clave correspondiente al que pertenece cada indicador, sean "Seleccionados en el PEF" o no "Seleccionados en el PEF"</t>
    </r>
  </si>
  <si>
    <t>Pp   CON INDICADORES SELECCIONADOS EN EL PEF</t>
  </si>
  <si>
    <t>Avance del Gasto por Programa Presupuestario (Pp) y Cumplimiento de Metas de los Indicadores de Desempeño 
que conforman su Matriz de Indicadores para Resultados (MIR)</t>
  </si>
  <si>
    <t>Estratégico</t>
  </si>
  <si>
    <t>E</t>
  </si>
  <si>
    <t>M</t>
  </si>
  <si>
    <t>O</t>
  </si>
  <si>
    <t>K</t>
  </si>
  <si>
    <t>ACTIVIDADES DE APOYO ADMINISTRATIVO</t>
  </si>
  <si>
    <r>
      <t>AI =</t>
    </r>
    <r>
      <rPr>
        <sz val="10"/>
        <rFont val="Arial"/>
        <family val="2"/>
      </rPr>
      <t xml:space="preserve"> </t>
    </r>
    <r>
      <rPr>
        <i/>
        <sz val="10"/>
        <rFont val="Arial"/>
        <family val="2"/>
      </rPr>
      <t>Actividad Institucional</t>
    </r>
    <r>
      <rPr>
        <sz val="10"/>
        <rFont val="Arial"/>
        <family val="2"/>
      </rPr>
      <t xml:space="preserve">           </t>
    </r>
    <r>
      <rPr>
        <b/>
        <i/>
        <sz val="10"/>
        <rFont val="Arial"/>
        <family val="2"/>
      </rPr>
      <t>PP*</t>
    </r>
    <r>
      <rPr>
        <i/>
        <sz val="10"/>
        <rFont val="Arial"/>
        <family val="2"/>
      </rPr>
      <t xml:space="preserve"> = Programa Presupuestario, de acuerdo con el Análisis Funcional Programático Económico del Presupuesto de Egresos de la Federación para el Ejercicio Fiscal.</t>
    </r>
  </si>
  <si>
    <r>
      <t xml:space="preserve">Programa Presupuestario Seleccionado </t>
    </r>
    <r>
      <rPr>
        <b/>
        <vertAlign val="superscript"/>
        <sz val="12"/>
        <rFont val="Montserrat"/>
      </rPr>
      <t xml:space="preserve">1/ </t>
    </r>
    <r>
      <rPr>
        <b/>
        <sz val="10"/>
        <rFont val="Montserrat"/>
      </rPr>
      <t xml:space="preserve">: </t>
    </r>
  </si>
  <si>
    <r>
      <t>FUENTES DE INFORMACIÓN:</t>
    </r>
    <r>
      <rPr>
        <sz val="10"/>
        <rFont val="Montserrat"/>
      </rPr>
      <t xml:space="preserve"> Sistema Integral de Información de los Ingresos y Gasto Público  (SII@WEB) y Portal Aplicativo de la Secretaría de Hacienda y Crédito Público "PASH" (Módulo PbR-Evaluación del Desempeño)</t>
    </r>
  </si>
  <si>
    <r>
      <t>AI =</t>
    </r>
    <r>
      <rPr>
        <sz val="10"/>
        <rFont val="Montserrat"/>
      </rPr>
      <t xml:space="preserve"> </t>
    </r>
    <r>
      <rPr>
        <i/>
        <sz val="10"/>
        <rFont val="Montserrat"/>
      </rPr>
      <t>Actividad Institucional</t>
    </r>
  </si>
  <si>
    <r>
      <t>PP</t>
    </r>
    <r>
      <rPr>
        <i/>
        <sz val="10"/>
        <rFont val="Montserrat"/>
      </rPr>
      <t xml:space="preserve"> = Programa Presupuestario, de acuerdo con el Análisis Funcional Programático Económico del Presupuesto de Egresos de la Federación para el Ejercicio Fiscal.</t>
    </r>
  </si>
  <si>
    <r>
      <t xml:space="preserve">1/  </t>
    </r>
    <r>
      <rPr>
        <sz val="10"/>
        <rFont val="Montserrat"/>
      </rPr>
      <t>Los Pp a seleccionar con su correspondiente MIR, será tomando como base los de mayor peso presupuestal y/o que más contribuyan al  cumplimiento de los objetivos estratégicos de la Institución, y principalmente aquellos que estén obligados a tener MIR registrada en el PASH.</t>
    </r>
  </si>
  <si>
    <r>
      <t>NOTA:</t>
    </r>
    <r>
      <rPr>
        <sz val="10"/>
        <rFont val="Montserrat"/>
      </rPr>
      <t xml:space="preserve"> En los casos de aquellos indicadores que sus metas sean descendentes (Ejemplo: Pérdidas de energía eléctrica), sus resultados cuando sean favorables no deberán ser mayores a los programados. En este caso, se deberá ajustar la fórmula correspondiente de ese indicador para que refleje el resultado real alcanzado. </t>
    </r>
  </si>
  <si>
    <r>
      <t xml:space="preserve">AVANCE EN </t>
    </r>
    <r>
      <rPr>
        <b/>
        <sz val="11"/>
        <color theme="0"/>
        <rFont val="Arial"/>
        <family val="2"/>
      </rPr>
      <t>%</t>
    </r>
  </si>
  <si>
    <r>
      <t>(5) =</t>
    </r>
    <r>
      <rPr>
        <sz val="10"/>
        <color theme="0"/>
        <rFont val="Arial"/>
        <family val="2"/>
      </rPr>
      <t xml:space="preserve"> (4) - (3)</t>
    </r>
  </si>
  <si>
    <r>
      <t xml:space="preserve">(6) = </t>
    </r>
    <r>
      <rPr>
        <sz val="10"/>
        <color theme="0"/>
        <rFont val="Arial"/>
        <family val="2"/>
      </rPr>
      <t>(5) / (3)</t>
    </r>
  </si>
  <si>
    <r>
      <t xml:space="preserve">(7) = </t>
    </r>
    <r>
      <rPr>
        <sz val="10"/>
        <color theme="0"/>
        <rFont val="Arial"/>
        <family val="2"/>
      </rPr>
      <t>(4) / (2)</t>
    </r>
  </si>
  <si>
    <r>
      <t>PRESUPUESTO ANUAL MODIFICADO</t>
    </r>
    <r>
      <rPr>
        <b/>
        <vertAlign val="superscript"/>
        <sz val="10"/>
        <color theme="0"/>
        <rFont val="Arial"/>
        <family val="2"/>
      </rPr>
      <t xml:space="preserve"> </t>
    </r>
    <r>
      <rPr>
        <vertAlign val="superscript"/>
        <sz val="10"/>
        <color theme="0"/>
        <rFont val="Arial"/>
        <family val="2"/>
      </rPr>
      <t>1/</t>
    </r>
  </si>
  <si>
    <r>
      <t xml:space="preserve">PROGRAMA PRESUPUESTARIO (Pp) Y CLAVE 
 </t>
    </r>
    <r>
      <rPr>
        <b/>
        <vertAlign val="superscript"/>
        <sz val="12"/>
        <color theme="0"/>
        <rFont val="Arial"/>
        <family val="2"/>
      </rPr>
      <t>1/</t>
    </r>
  </si>
  <si>
    <t xml:space="preserve">CLAVE DE LA INSTITUCION: 91Q                           NOMBRE DE LA INSTITUCIÓN: INSTITUTO DE ECOLOGÍA, A.C.   
</t>
  </si>
  <si>
    <t xml:space="preserve"> CLAVE DE LA ENTIDAD:      91Q                                NOMBRE DE  LA ENTIDAD:   INSTITUTO DE ECOLOGÍA, A.C.   </t>
  </si>
  <si>
    <t>SUBSIDIOS (BECAS)</t>
  </si>
  <si>
    <t xml:space="preserve">CLAVE DE LA INSTITUCION:    91Q                                                     NOMBRE DE LA INSTITUCIÓN:  INSTITUTO DE ECOLOGÍA, A.C.   </t>
  </si>
  <si>
    <t>ACTIVIDADES DE APOYO A LA FUNCIÓN PÚBLICA Y BUEN GOBIERNO</t>
  </si>
  <si>
    <t>2</t>
  </si>
  <si>
    <t>3</t>
  </si>
  <si>
    <t>E003</t>
  </si>
  <si>
    <t>INVESTIGACIÓN CIENTÍFICA, DESARROLLO E INNOVACIÓN</t>
  </si>
  <si>
    <t>PROYECTOS DE INFRAESTRUCTURA SOCIAL DE CIENCIA Y TECNOLOGÍA</t>
  </si>
  <si>
    <t>W</t>
  </si>
  <si>
    <t>OPERACIONES AJENAS</t>
  </si>
  <si>
    <t xml:space="preserve">CLAVE DE LA INSTITUCION:    91Q                 NOMBRE DE LA INSTITUCIÓN:  INSTITUTO DE ECOLOGÍA, A.C.   </t>
  </si>
  <si>
    <t>Proporción de publicaciones arbitradas por investigador de los Centros de Investigación CONAHCYT</t>
  </si>
  <si>
    <t>(Suma del número de publicaciones arbitradas en el ejercicio fiscal en el año t / Suma de investigadores en Centros de Investigación CONAHCYT en el ejercicio fiscal en el año t)</t>
  </si>
  <si>
    <t>Proporción</t>
  </si>
  <si>
    <t>Anual</t>
  </si>
  <si>
    <t>Porcentaje de proyectos interinstitucionales generados</t>
  </si>
  <si>
    <t>(Suma de los proyectos interinstitucionales generados por los CPI durante el ejercicio fiscal en curso/ Suma de los proyectos de investigación generados por los CPI durante el ejercicio fiscal en curso)*100</t>
  </si>
  <si>
    <t>Porcentaje</t>
  </si>
  <si>
    <t>Tasa de variación del número de contratos o convenios firmados vigentes realizados</t>
  </si>
  <si>
    <t>(Suma de contratos o convenios de transferencia de conocimiento, innovación tecnológica, social económica o ambiental firmados vigentes realizados por los CPI en el año t / Suma del número de contratos o convenios de transferencia de conocimiento, innovación tecnológica, social económica o ambiental firmados vigentes realizados por los CPI en el año t-1)-1)*100</t>
  </si>
  <si>
    <t>Tasa de variación</t>
  </si>
  <si>
    <t>Proporción de Posgrados de calidad</t>
  </si>
  <si>
    <t>Número de programas registrados en el Programa Nacional de Posgrados de Calidad ofrecidos por los Centros Públicos de Investigación del Consejo Nacional de Ciencia y Tecnología / Número total de programas de posgrado reconocidos por el Consejo Nacional de Ciencia y Tecnología en el Programa Nacional de Posgrados de Calidad</t>
  </si>
  <si>
    <t>Gestión</t>
  </si>
  <si>
    <t>Proporción de recursos para la investigación</t>
  </si>
  <si>
    <t>(Monto total de recursos externos obtenido por proyectos de investigación en el año t/ Monto total de recursos fiscales destinados a la investigación en el año t)</t>
  </si>
  <si>
    <t>Razón de participación en actividades de divulgación</t>
  </si>
  <si>
    <t>(Número de actividades de divulgación dirigidas al público en general en el año t / Número de personal de Ciencia y Tecnología en el año t)</t>
  </si>
  <si>
    <t>Razón</t>
  </si>
  <si>
    <t>Porcentaje de Proyectos finalizados en tiempo y forma</t>
  </si>
  <si>
    <t>(Número de proyectos finalizados en tiempo y forma en el año t / Número total de proyectos en el año t)*100</t>
  </si>
  <si>
    <t>Eficiencia terminal de alumnos por cohorte</t>
  </si>
  <si>
    <t>(Número de alumnos graduados por cohorte / Número de alumnos matriculados por cohorte)*100</t>
  </si>
  <si>
    <t>Tasa de variación de solicitudes de ingreso (incluye FIDERH)*</t>
  </si>
  <si>
    <t>((Número de solicitudes de ingreso recibidas en el año t /Número de solicitudes de ingreso recibidas en el año t-1)-1)*100</t>
  </si>
  <si>
    <t>Porcentaje de alumnos de los Centros Públicos de Investigación CONAHCYT apoyados</t>
  </si>
  <si>
    <t>(Número de alumnos apoyados en el año t/Número de alumnos matriculados en el año t)*100</t>
  </si>
  <si>
    <t>Porcentaje de estudiantes inscritos en alguna especialidad, maestría o doctorado pertenecientes al Programa Nacional de Posgrados de Calidad (PNPC) que ofrecen los Centros Públicos de Investigación (CPI CONAHCYT)</t>
  </si>
  <si>
    <t>(Número de estudiantes en alguna especialidad, maestría o doctorado perteneciente al Programa Nacional de Posgrados de Calidad (PNPC) que imparten los CPI CONAHCYT en el año t / Total de estudiantes inscritos en los CPI CONAHCYT en el año t)*100</t>
  </si>
  <si>
    <t>Tasa de variación de Actividades de divulgación y difusión de la ciencia</t>
  </si>
  <si>
    <t>(Número de actividades de divulgación dirigidas al público en general en el año t/ Número de actividades de divulgación dirigidas al público en general en año t-1)-1)*100</t>
  </si>
  <si>
    <t>Porcentaje de alumnos de los Centros Públicos de Investigación CONACYT apoyados</t>
  </si>
  <si>
    <t>ACUMULADO  AL MES DE JUNIO</t>
  </si>
  <si>
    <t>EJERCIDO 2023</t>
  </si>
  <si>
    <t>PRESUPUESTO ANUAL 2024 MODIFICADO</t>
  </si>
  <si>
    <t>EVOLUCION DEL GASTO PROGRAMABLE DE ENERO A DICIEMBRE DE 2024</t>
  </si>
  <si>
    <t>PERIODO A EVALUAR DE ENERO A DICIEMBRE DEL 2024</t>
  </si>
  <si>
    <t>DE ENERO A DICIEMBRE 2024</t>
  </si>
  <si>
    <t>DE ENERO A  DICIEMBRE 2024</t>
  </si>
  <si>
    <t>ENERO -DICIEMBRE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</si>
</sst>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#,##0.0__"/>
    <numFmt numFmtId="165" formatCode="###,###,###.0;\-###,###,###.0;0.0"/>
    <numFmt numFmtId="166" formatCode="#,##0.0"/>
    <numFmt numFmtId="167" formatCode="0.0"/>
    <numFmt numFmtId="168" formatCode="0.0%____"/>
    <numFmt numFmtId="169" formatCode="0.0%________"/>
    <numFmt numFmtId="170" formatCode="#,##0.0;[Red]#,##0.0"/>
  </numFmts>
  <fonts count="50" x14ac:knownFonts="1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i/>
      <sz val="10"/>
      <name val="Courier"/>
      <family val="3"/>
    </font>
    <font>
      <b/>
      <i/>
      <sz val="11"/>
      <name val="Arial"/>
      <family val="2"/>
    </font>
    <font>
      <b/>
      <sz val="10.5"/>
      <name val="Arial"/>
      <family val="2"/>
    </font>
    <font>
      <sz val="10"/>
      <name val="Arial"/>
      <family val="2"/>
    </font>
    <font>
      <sz val="12"/>
      <name val="Arial"/>
      <family val="2"/>
    </font>
    <font>
      <i/>
      <sz val="10"/>
      <name val="Arial"/>
      <family val="2"/>
    </font>
    <font>
      <sz val="8"/>
      <color indexed="12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sz val="12"/>
      <color indexed="9"/>
      <name val="Arial"/>
      <family val="2"/>
    </font>
    <font>
      <b/>
      <sz val="12"/>
      <color indexed="9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b/>
      <i/>
      <u/>
      <sz val="10"/>
      <color indexed="16"/>
      <name val="Arial"/>
      <family val="2"/>
    </font>
    <font>
      <b/>
      <i/>
      <sz val="12"/>
      <name val="Arial"/>
      <family val="2"/>
    </font>
    <font>
      <b/>
      <i/>
      <sz val="10"/>
      <name val="Arial"/>
      <family val="2"/>
    </font>
    <font>
      <sz val="12"/>
      <color indexed="8"/>
      <name val="Arial"/>
      <family val="2"/>
    </font>
    <font>
      <b/>
      <i/>
      <sz val="10"/>
      <color indexed="10"/>
      <name val="Arial"/>
      <family val="2"/>
    </font>
    <font>
      <sz val="10"/>
      <color indexed="9"/>
      <name val="Arial"/>
      <family val="2"/>
    </font>
    <font>
      <vertAlign val="superscript"/>
      <sz val="10"/>
      <name val="Arial"/>
      <family val="2"/>
    </font>
    <font>
      <b/>
      <vertAlign val="superscript"/>
      <sz val="10"/>
      <name val="Arial"/>
      <family val="2"/>
    </font>
    <font>
      <b/>
      <sz val="12"/>
      <color indexed="8"/>
      <name val="Arial"/>
      <family val="2"/>
    </font>
    <font>
      <b/>
      <i/>
      <sz val="14"/>
      <name val="Arial"/>
      <family val="2"/>
    </font>
    <font>
      <b/>
      <i/>
      <sz val="16"/>
      <name val="Arial"/>
      <family val="2"/>
    </font>
    <font>
      <b/>
      <i/>
      <sz val="13"/>
      <name val="Arial"/>
      <family val="2"/>
    </font>
    <font>
      <sz val="13"/>
      <name val="Arial"/>
      <family val="2"/>
    </font>
    <font>
      <sz val="11"/>
      <name val="Arial"/>
      <family val="2"/>
    </font>
    <font>
      <sz val="10"/>
      <name val="Montserrat"/>
    </font>
    <font>
      <b/>
      <sz val="12"/>
      <name val="Montserrat"/>
    </font>
    <font>
      <b/>
      <sz val="11"/>
      <name val="Montserrat"/>
    </font>
    <font>
      <b/>
      <sz val="10"/>
      <name val="Montserrat"/>
    </font>
    <font>
      <b/>
      <vertAlign val="superscript"/>
      <sz val="12"/>
      <name val="Montserrat"/>
    </font>
    <font>
      <sz val="10"/>
      <color indexed="9"/>
      <name val="Montserrat"/>
    </font>
    <font>
      <i/>
      <sz val="10"/>
      <name val="Montserrat"/>
    </font>
    <font>
      <b/>
      <i/>
      <sz val="10"/>
      <name val="Montserrat"/>
    </font>
    <font>
      <b/>
      <u/>
      <sz val="10"/>
      <name val="Montserrat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b/>
      <sz val="8"/>
      <color theme="0"/>
      <name val="Montserrat"/>
    </font>
    <font>
      <sz val="8"/>
      <color theme="0"/>
      <name val="Montserrat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b/>
      <sz val="11"/>
      <color theme="0"/>
      <name val="Arial"/>
      <family val="2"/>
    </font>
    <font>
      <b/>
      <vertAlign val="superscript"/>
      <sz val="10"/>
      <color theme="0"/>
      <name val="Arial"/>
      <family val="2"/>
    </font>
    <font>
      <vertAlign val="superscript"/>
      <sz val="10"/>
      <color theme="0"/>
      <name val="Arial"/>
      <family val="2"/>
    </font>
    <font>
      <b/>
      <vertAlign val="superscript"/>
      <sz val="12"/>
      <color theme="0"/>
      <name val="Arial"/>
      <family val="2"/>
    </font>
    <font>
      <b/>
      <sz val="12"/>
      <color theme="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indexed="63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rgb="FF8A0000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0"/>
        <bgColor indexed="64"/>
      </patternFill>
    </fill>
  </fills>
  <borders count="7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2">
    <xf numFmtId="0" fontId="0" fillId="0" borderId="0"/>
    <xf numFmtId="13" fontId="1" fillId="0" borderId="0" applyFont="0" applyFill="0" applyProtection="0"/>
  </cellStyleXfs>
  <cellXfs count="332">
    <xf numFmtId="0" fontId="0" fillId="0" borderId="0" xfId="0"/>
    <xf numFmtId="0" fontId="0" fillId="2" borderId="0" xfId="0" applyFill="1"/>
    <xf numFmtId="0" fontId="6" fillId="0" borderId="0" xfId="0" applyFont="1"/>
    <xf numFmtId="167" fontId="0" fillId="2" borderId="0" xfId="0" applyNumberFormat="1" applyFill="1"/>
    <xf numFmtId="166" fontId="0" fillId="0" borderId="0" xfId="0" applyNumberFormat="1"/>
    <xf numFmtId="0" fontId="8" fillId="0" borderId="0" xfId="0" applyFont="1" applyAlignment="1">
      <alignment horizontal="centerContinuous"/>
    </xf>
    <xf numFmtId="0" fontId="11" fillId="0" borderId="0" xfId="0" applyFont="1" applyAlignment="1">
      <alignment horizontal="left" indent="5"/>
    </xf>
    <xf numFmtId="0" fontId="10" fillId="0" borderId="0" xfId="0" applyFont="1"/>
    <xf numFmtId="0" fontId="11" fillId="0" borderId="0" xfId="0" applyFont="1" applyAlignment="1">
      <alignment horizontal="left"/>
    </xf>
    <xf numFmtId="0" fontId="16" fillId="0" borderId="0" xfId="0" applyFont="1" applyAlignment="1">
      <alignment horizontal="centerContinuous"/>
    </xf>
    <xf numFmtId="0" fontId="10" fillId="0" borderId="0" xfId="0" applyFont="1" applyAlignment="1">
      <alignment horizontal="centerContinuous" vertical="center"/>
    </xf>
    <xf numFmtId="0" fontId="10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3" fillId="0" borderId="0" xfId="0" applyFont="1" applyAlignment="1">
      <alignment horizontal="centerContinuous" vertical="center"/>
    </xf>
    <xf numFmtId="0" fontId="0" fillId="0" borderId="0" xfId="0" applyAlignment="1">
      <alignment horizontal="right"/>
    </xf>
    <xf numFmtId="0" fontId="5" fillId="0" borderId="0" xfId="0" applyFont="1" applyAlignment="1">
      <alignment horizontal="centerContinuous"/>
    </xf>
    <xf numFmtId="0" fontId="3" fillId="0" borderId="0" xfId="0" applyFont="1" applyAlignment="1">
      <alignment horizontal="centerContinuous"/>
    </xf>
    <xf numFmtId="0" fontId="3" fillId="0" borderId="0" xfId="0" applyFont="1"/>
    <xf numFmtId="0" fontId="3" fillId="0" borderId="1" xfId="0" applyFont="1" applyBorder="1"/>
    <xf numFmtId="164" fontId="6" fillId="0" borderId="2" xfId="0" applyNumberFormat="1" applyFont="1" applyBorder="1" applyAlignment="1">
      <alignment horizontal="right"/>
    </xf>
    <xf numFmtId="165" fontId="6" fillId="0" borderId="2" xfId="0" applyNumberFormat="1" applyFont="1" applyBorder="1"/>
    <xf numFmtId="164" fontId="6" fillId="0" borderId="3" xfId="0" applyNumberFormat="1" applyFont="1" applyBorder="1" applyAlignment="1">
      <alignment horizontal="right"/>
    </xf>
    <xf numFmtId="164" fontId="6" fillId="0" borderId="3" xfId="0" applyNumberFormat="1" applyFont="1" applyBorder="1"/>
    <xf numFmtId="164" fontId="6" fillId="0" borderId="4" xfId="0" applyNumberFormat="1" applyFont="1" applyBorder="1"/>
    <xf numFmtId="164" fontId="6" fillId="0" borderId="5" xfId="0" applyNumberFormat="1" applyFont="1" applyBorder="1"/>
    <xf numFmtId="164" fontId="6" fillId="0" borderId="0" xfId="0" applyNumberFormat="1" applyFont="1"/>
    <xf numFmtId="167" fontId="0" fillId="0" borderId="0" xfId="0" applyNumberFormat="1"/>
    <xf numFmtId="164" fontId="0" fillId="0" borderId="0" xfId="0" applyNumberFormat="1"/>
    <xf numFmtId="164" fontId="2" fillId="0" borderId="6" xfId="0" applyNumberFormat="1" applyFont="1" applyBorder="1" applyAlignment="1">
      <alignment horizontal="right" vertical="center"/>
    </xf>
    <xf numFmtId="164" fontId="2" fillId="0" borderId="7" xfId="0" applyNumberFormat="1" applyFont="1" applyBorder="1" applyAlignment="1">
      <alignment horizontal="right" vertical="center"/>
    </xf>
    <xf numFmtId="165" fontId="7" fillId="2" borderId="8" xfId="0" applyNumberFormat="1" applyFont="1" applyFill="1" applyBorder="1" applyAlignment="1">
      <alignment vertical="center"/>
    </xf>
    <xf numFmtId="164" fontId="13" fillId="0" borderId="9" xfId="0" applyNumberFormat="1" applyFont="1" applyBorder="1" applyAlignment="1">
      <alignment horizontal="right" vertical="center"/>
    </xf>
    <xf numFmtId="0" fontId="8" fillId="0" borderId="0" xfId="0" applyFont="1"/>
    <xf numFmtId="0" fontId="11" fillId="0" borderId="0" xfId="0" applyFont="1" applyAlignment="1">
      <alignment horizontal="center"/>
    </xf>
    <xf numFmtId="165" fontId="9" fillId="0" borderId="0" xfId="0" applyNumberFormat="1" applyFont="1" applyAlignment="1">
      <alignment horizontal="right"/>
    </xf>
    <xf numFmtId="0" fontId="8" fillId="0" borderId="0" xfId="0" applyFont="1" applyAlignment="1">
      <alignment horizontal="centerContinuous" vertical="center"/>
    </xf>
    <xf numFmtId="0" fontId="6" fillId="0" borderId="0" xfId="0" applyFont="1" applyAlignment="1">
      <alignment horizontal="centerContinuous"/>
    </xf>
    <xf numFmtId="167" fontId="0" fillId="0" borderId="0" xfId="0" applyNumberFormat="1" applyAlignment="1">
      <alignment horizontal="centerContinuous"/>
    </xf>
    <xf numFmtId="0" fontId="10" fillId="0" borderId="1" xfId="0" applyFont="1" applyBorder="1" applyAlignment="1">
      <alignment horizontal="centerContinuous" vertical="center"/>
    </xf>
    <xf numFmtId="0" fontId="10" fillId="0" borderId="1" xfId="0" applyFont="1" applyBorder="1" applyAlignment="1">
      <alignment horizontal="centerContinuous"/>
    </xf>
    <xf numFmtId="164" fontId="0" fillId="2" borderId="0" xfId="0" applyNumberFormat="1" applyFill="1"/>
    <xf numFmtId="0" fontId="4" fillId="0" borderId="0" xfId="0" applyFont="1" applyAlignment="1">
      <alignment horizontal="centerContinuous" vertical="center"/>
    </xf>
    <xf numFmtId="0" fontId="4" fillId="0" borderId="0" xfId="0" applyFont="1" applyAlignment="1">
      <alignment horizontal="centerContinuous"/>
    </xf>
    <xf numFmtId="0" fontId="10" fillId="0" borderId="2" xfId="0" applyFont="1" applyBorder="1"/>
    <xf numFmtId="0" fontId="10" fillId="0" borderId="2" xfId="0" applyFont="1" applyBorder="1" applyAlignment="1">
      <alignment horizontal="left" indent="3"/>
    </xf>
    <xf numFmtId="164" fontId="19" fillId="0" borderId="4" xfId="0" applyNumberFormat="1" applyFont="1" applyBorder="1" applyAlignment="1">
      <alignment vertical="center"/>
    </xf>
    <xf numFmtId="164" fontId="12" fillId="0" borderId="0" xfId="0" applyNumberFormat="1" applyFont="1" applyAlignment="1">
      <alignment vertical="center"/>
    </xf>
    <xf numFmtId="164" fontId="19" fillId="2" borderId="2" xfId="0" applyNumberFormat="1" applyFont="1" applyFill="1" applyBorder="1" applyAlignment="1">
      <alignment horizontal="right" vertical="center"/>
    </xf>
    <xf numFmtId="164" fontId="19" fillId="2" borderId="8" xfId="0" applyNumberFormat="1" applyFont="1" applyFill="1" applyBorder="1" applyAlignment="1">
      <alignment horizontal="right" vertical="center"/>
    </xf>
    <xf numFmtId="164" fontId="12" fillId="0" borderId="15" xfId="0" applyNumberFormat="1" applyFont="1" applyBorder="1" applyAlignment="1">
      <alignment vertical="center"/>
    </xf>
    <xf numFmtId="165" fontId="7" fillId="2" borderId="2" xfId="0" applyNumberFormat="1" applyFont="1" applyFill="1" applyBorder="1" applyAlignment="1">
      <alignment vertical="center"/>
    </xf>
    <xf numFmtId="165" fontId="7" fillId="0" borderId="2" xfId="0" applyNumberFormat="1" applyFont="1" applyBorder="1" applyAlignment="1">
      <alignment vertical="center"/>
    </xf>
    <xf numFmtId="164" fontId="19" fillId="2" borderId="4" xfId="0" applyNumberFormat="1" applyFont="1" applyFill="1" applyBorder="1" applyAlignment="1">
      <alignment vertical="center"/>
    </xf>
    <xf numFmtId="164" fontId="10" fillId="0" borderId="6" xfId="0" applyNumberFormat="1" applyFont="1" applyBorder="1" applyAlignment="1">
      <alignment horizontal="left" vertical="center"/>
    </xf>
    <xf numFmtId="164" fontId="2" fillId="0" borderId="8" xfId="0" applyNumberFormat="1" applyFont="1" applyBorder="1" applyAlignment="1">
      <alignment horizontal="right" vertical="center"/>
    </xf>
    <xf numFmtId="164" fontId="12" fillId="0" borderId="20" xfId="0" applyNumberFormat="1" applyFont="1" applyBorder="1" applyAlignment="1">
      <alignment vertical="center"/>
    </xf>
    <xf numFmtId="0" fontId="6" fillId="2" borderId="0" xfId="0" applyFont="1" applyFill="1"/>
    <xf numFmtId="0" fontId="20" fillId="0" borderId="0" xfId="0" applyFont="1" applyAlignment="1">
      <alignment horizontal="left" indent="5"/>
    </xf>
    <xf numFmtId="0" fontId="0" fillId="0" borderId="0" xfId="0" applyAlignment="1">
      <alignment horizontal="center" vertical="center"/>
    </xf>
    <xf numFmtId="0" fontId="10" fillId="0" borderId="0" xfId="0" applyFont="1" applyAlignment="1" applyProtection="1">
      <alignment horizontal="left" indent="3"/>
      <protection locked="0"/>
    </xf>
    <xf numFmtId="0" fontId="10" fillId="0" borderId="2" xfId="0" applyFont="1" applyBorder="1" applyAlignment="1">
      <alignment horizontal="left" indent="1"/>
    </xf>
    <xf numFmtId="168" fontId="21" fillId="0" borderId="21" xfId="0" applyNumberFormat="1" applyFont="1" applyBorder="1" applyAlignment="1">
      <alignment horizontal="right" vertical="center"/>
    </xf>
    <xf numFmtId="168" fontId="21" fillId="0" borderId="22" xfId="0" applyNumberFormat="1" applyFont="1" applyBorder="1" applyAlignment="1">
      <alignment horizontal="right" vertical="center"/>
    </xf>
    <xf numFmtId="0" fontId="6" fillId="0" borderId="0" xfId="0" applyFont="1" applyAlignment="1">
      <alignment vertical="center"/>
    </xf>
    <xf numFmtId="168" fontId="21" fillId="0" borderId="23" xfId="0" applyNumberFormat="1" applyFont="1" applyBorder="1" applyAlignment="1">
      <alignment horizontal="right" vertical="center" wrapText="1"/>
    </xf>
    <xf numFmtId="168" fontId="21" fillId="0" borderId="24" xfId="0" applyNumberFormat="1" applyFont="1" applyBorder="1" applyAlignment="1">
      <alignment horizontal="right" vertical="center" wrapText="1"/>
    </xf>
    <xf numFmtId="0" fontId="6" fillId="0" borderId="0" xfId="0" applyFont="1" applyAlignment="1">
      <alignment vertical="center" wrapText="1"/>
    </xf>
    <xf numFmtId="168" fontId="21" fillId="0" borderId="25" xfId="0" applyNumberFormat="1" applyFont="1" applyBorder="1" applyAlignment="1">
      <alignment horizontal="right" vertical="center"/>
    </xf>
    <xf numFmtId="168" fontId="21" fillId="0" borderId="26" xfId="0" applyNumberFormat="1" applyFont="1" applyBorder="1" applyAlignment="1">
      <alignment horizontal="right" vertical="center"/>
    </xf>
    <xf numFmtId="164" fontId="6" fillId="0" borderId="0" xfId="0" applyNumberFormat="1" applyFont="1" applyAlignment="1">
      <alignment vertical="center"/>
    </xf>
    <xf numFmtId="168" fontId="10" fillId="0" borderId="27" xfId="1" applyNumberFormat="1" applyFont="1" applyBorder="1" applyAlignment="1">
      <alignment vertical="center"/>
    </xf>
    <xf numFmtId="168" fontId="21" fillId="0" borderId="20" xfId="0" applyNumberFormat="1" applyFont="1" applyBorder="1" applyAlignment="1">
      <alignment horizontal="right" vertical="center"/>
    </xf>
    <xf numFmtId="168" fontId="21" fillId="0" borderId="27" xfId="0" applyNumberFormat="1" applyFont="1" applyBorder="1" applyAlignment="1">
      <alignment horizontal="right" vertical="center"/>
    </xf>
    <xf numFmtId="3" fontId="6" fillId="0" borderId="0" xfId="0" applyNumberFormat="1" applyFont="1"/>
    <xf numFmtId="164" fontId="19" fillId="0" borderId="2" xfId="0" applyNumberFormat="1" applyFont="1" applyBorder="1" applyAlignment="1" applyProtection="1">
      <alignment horizontal="right" vertical="center"/>
      <protection locked="0"/>
    </xf>
    <xf numFmtId="164" fontId="19" fillId="0" borderId="8" xfId="0" applyNumberFormat="1" applyFont="1" applyBorder="1" applyAlignment="1" applyProtection="1">
      <alignment horizontal="right" vertical="center"/>
      <protection locked="0"/>
    </xf>
    <xf numFmtId="168" fontId="6" fillId="0" borderId="28" xfId="1" applyNumberFormat="1" applyFont="1" applyBorder="1" applyAlignment="1">
      <alignment vertical="center"/>
    </xf>
    <xf numFmtId="168" fontId="6" fillId="0" borderId="26" xfId="1" applyNumberFormat="1" applyFont="1" applyBorder="1" applyAlignment="1">
      <alignment vertical="center"/>
    </xf>
    <xf numFmtId="164" fontId="6" fillId="0" borderId="26" xfId="0" applyNumberFormat="1" applyFont="1" applyBorder="1" applyAlignment="1" applyProtection="1">
      <alignment vertical="center"/>
      <protection locked="0"/>
    </xf>
    <xf numFmtId="164" fontId="6" fillId="0" borderId="25" xfId="0" applyNumberFormat="1" applyFont="1" applyBorder="1" applyAlignment="1" applyProtection="1">
      <alignment vertical="center"/>
      <protection locked="0"/>
    </xf>
    <xf numFmtId="164" fontId="6" fillId="0" borderId="29" xfId="0" applyNumberFormat="1" applyFont="1" applyBorder="1" applyAlignment="1" applyProtection="1">
      <alignment vertical="center"/>
      <protection locked="0"/>
    </xf>
    <xf numFmtId="0" fontId="22" fillId="0" borderId="0" xfId="0" applyFont="1"/>
    <xf numFmtId="49" fontId="6" fillId="0" borderId="0" xfId="0" applyNumberFormat="1" applyFont="1" applyAlignment="1" applyProtection="1">
      <alignment horizontal="center" vertical="center"/>
      <protection locked="0"/>
    </xf>
    <xf numFmtId="0" fontId="6" fillId="0" borderId="4" xfId="0" applyFont="1" applyBorder="1" applyAlignment="1" applyProtection="1">
      <alignment horizontal="center" vertical="center"/>
      <protection locked="0"/>
    </xf>
    <xf numFmtId="164" fontId="6" fillId="0" borderId="30" xfId="0" applyNumberFormat="1" applyFont="1" applyBorder="1" applyAlignment="1">
      <alignment horizontal="right" vertical="center"/>
    </xf>
    <xf numFmtId="168" fontId="6" fillId="0" borderId="30" xfId="1" applyNumberFormat="1" applyFont="1" applyBorder="1" applyAlignment="1">
      <alignment vertical="center"/>
    </xf>
    <xf numFmtId="164" fontId="6" fillId="0" borderId="31" xfId="0" applyNumberFormat="1" applyFont="1" applyBorder="1" applyAlignment="1" applyProtection="1">
      <alignment horizontal="right" vertical="center"/>
      <protection locked="0"/>
    </xf>
    <xf numFmtId="164" fontId="6" fillId="0" borderId="31" xfId="0" applyNumberFormat="1" applyFont="1" applyBorder="1" applyAlignment="1">
      <alignment horizontal="right" vertical="center"/>
    </xf>
    <xf numFmtId="168" fontId="6" fillId="0" borderId="31" xfId="1" applyNumberFormat="1" applyFont="1" applyBorder="1" applyAlignment="1">
      <alignment vertical="center"/>
    </xf>
    <xf numFmtId="164" fontId="10" fillId="0" borderId="0" xfId="0" applyNumberFormat="1" applyFont="1" applyAlignment="1">
      <alignment horizontal="right" vertical="center"/>
    </xf>
    <xf numFmtId="168" fontId="10" fillId="0" borderId="0" xfId="1" applyNumberFormat="1" applyFont="1" applyAlignment="1">
      <alignment vertical="center"/>
    </xf>
    <xf numFmtId="168" fontId="21" fillId="0" borderId="0" xfId="0" applyNumberFormat="1" applyFont="1" applyAlignment="1">
      <alignment horizontal="right" vertical="center"/>
    </xf>
    <xf numFmtId="0" fontId="6" fillId="0" borderId="32" xfId="0" applyFont="1" applyBorder="1" applyAlignment="1" applyProtection="1">
      <alignment horizontal="left" vertical="center" wrapText="1"/>
      <protection locked="0"/>
    </xf>
    <xf numFmtId="0" fontId="6" fillId="0" borderId="33" xfId="0" applyFont="1" applyBorder="1" applyAlignment="1" applyProtection="1">
      <alignment horizontal="left" vertical="center" wrapText="1"/>
      <protection locked="0"/>
    </xf>
    <xf numFmtId="164" fontId="6" fillId="0" borderId="33" xfId="0" applyNumberFormat="1" applyFont="1" applyBorder="1" applyAlignment="1" applyProtection="1">
      <alignment horizontal="right" vertical="center"/>
      <protection locked="0"/>
    </xf>
    <xf numFmtId="164" fontId="6" fillId="0" borderId="34" xfId="0" applyNumberFormat="1" applyFont="1" applyBorder="1" applyAlignment="1" applyProtection="1">
      <alignment horizontal="right" vertical="center"/>
      <protection locked="0"/>
    </xf>
    <xf numFmtId="164" fontId="24" fillId="2" borderId="2" xfId="0" applyNumberFormat="1" applyFont="1" applyFill="1" applyBorder="1" applyAlignment="1">
      <alignment horizontal="right" vertical="center"/>
    </xf>
    <xf numFmtId="164" fontId="24" fillId="0" borderId="8" xfId="0" applyNumberFormat="1" applyFont="1" applyBorder="1" applyAlignment="1">
      <alignment vertical="center"/>
    </xf>
    <xf numFmtId="164" fontId="24" fillId="0" borderId="4" xfId="0" applyNumberFormat="1" applyFont="1" applyBorder="1" applyAlignment="1">
      <alignment vertical="center"/>
    </xf>
    <xf numFmtId="164" fontId="24" fillId="0" borderId="2" xfId="0" applyNumberFormat="1" applyFont="1" applyBorder="1" applyAlignment="1">
      <alignment horizontal="right" vertical="center"/>
    </xf>
    <xf numFmtId="0" fontId="6" fillId="0" borderId="2" xfId="0" applyFont="1" applyBorder="1" applyAlignment="1">
      <alignment horizontal="left" indent="5"/>
    </xf>
    <xf numFmtId="164" fontId="24" fillId="0" borderId="2" xfId="0" applyNumberFormat="1" applyFont="1" applyBorder="1" applyAlignment="1" applyProtection="1">
      <alignment horizontal="right" vertical="center"/>
      <protection locked="0"/>
    </xf>
    <xf numFmtId="0" fontId="16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166" fontId="0" fillId="0" borderId="0" xfId="0" applyNumberFormat="1" applyAlignment="1">
      <alignment wrapText="1"/>
    </xf>
    <xf numFmtId="166" fontId="11" fillId="0" borderId="0" xfId="0" applyNumberFormat="1" applyFont="1" applyAlignment="1">
      <alignment horizontal="right"/>
    </xf>
    <xf numFmtId="0" fontId="6" fillId="0" borderId="0" xfId="0" applyFont="1" applyAlignment="1">
      <alignment horizontal="center" vertical="center"/>
    </xf>
    <xf numFmtId="166" fontId="6" fillId="0" borderId="0" xfId="0" applyNumberFormat="1" applyFont="1"/>
    <xf numFmtId="166" fontId="6" fillId="0" borderId="0" xfId="0" applyNumberFormat="1" applyFont="1" applyAlignment="1">
      <alignment horizontal="right"/>
    </xf>
    <xf numFmtId="164" fontId="6" fillId="0" borderId="32" xfId="0" applyNumberFormat="1" applyFont="1" applyBorder="1" applyAlignment="1" applyProtection="1">
      <alignment horizontal="right" vertical="center"/>
      <protection locked="0"/>
    </xf>
    <xf numFmtId="164" fontId="6" fillId="0" borderId="35" xfId="0" applyNumberFormat="1" applyFont="1" applyBorder="1" applyAlignment="1" applyProtection="1">
      <alignment horizontal="right" vertical="center"/>
      <protection locked="0"/>
    </xf>
    <xf numFmtId="164" fontId="6" fillId="0" borderId="30" xfId="0" applyNumberFormat="1" applyFont="1" applyBorder="1" applyAlignment="1" applyProtection="1">
      <alignment horizontal="right" vertical="center"/>
      <protection locked="0"/>
    </xf>
    <xf numFmtId="164" fontId="7" fillId="0" borderId="2" xfId="0" applyNumberFormat="1" applyFont="1" applyBorder="1" applyAlignment="1" applyProtection="1">
      <alignment horizontal="right"/>
      <protection locked="0"/>
    </xf>
    <xf numFmtId="49" fontId="6" fillId="0" borderId="36" xfId="0" applyNumberFormat="1" applyFont="1" applyBorder="1" applyAlignment="1" applyProtection="1">
      <alignment horizontal="center" vertical="center"/>
      <protection locked="0"/>
    </xf>
    <xf numFmtId="0" fontId="6" fillId="0" borderId="36" xfId="0" applyFont="1" applyBorder="1" applyAlignment="1" applyProtection="1">
      <alignment horizontal="center" vertical="center"/>
      <protection locked="0"/>
    </xf>
    <xf numFmtId="0" fontId="6" fillId="0" borderId="14" xfId="0" applyFont="1" applyBorder="1"/>
    <xf numFmtId="0" fontId="6" fillId="0" borderId="37" xfId="0" applyFont="1" applyBorder="1"/>
    <xf numFmtId="165" fontId="10" fillId="0" borderId="7" xfId="0" applyNumberFormat="1" applyFont="1" applyBorder="1" applyAlignment="1">
      <alignment horizontal="right" vertical="center" indent="3"/>
    </xf>
    <xf numFmtId="164" fontId="6" fillId="0" borderId="38" xfId="0" applyNumberFormat="1" applyFont="1" applyBorder="1" applyAlignment="1" applyProtection="1">
      <alignment vertical="center"/>
      <protection locked="0"/>
    </xf>
    <xf numFmtId="164" fontId="6" fillId="0" borderId="5" xfId="0" applyNumberFormat="1" applyFont="1" applyBorder="1" applyAlignment="1" applyProtection="1">
      <alignment vertical="center"/>
      <protection locked="0"/>
    </xf>
    <xf numFmtId="164" fontId="6" fillId="0" borderId="39" xfId="0" applyNumberFormat="1" applyFont="1" applyBorder="1" applyAlignment="1" applyProtection="1">
      <alignment vertical="center"/>
      <protection locked="0"/>
    </xf>
    <xf numFmtId="164" fontId="6" fillId="0" borderId="37" xfId="0" applyNumberFormat="1" applyFont="1" applyBorder="1" applyAlignment="1" applyProtection="1">
      <alignment vertical="center"/>
      <protection locked="0"/>
    </xf>
    <xf numFmtId="164" fontId="6" fillId="0" borderId="5" xfId="0" applyNumberFormat="1" applyFont="1" applyBorder="1" applyAlignment="1">
      <alignment vertical="center"/>
    </xf>
    <xf numFmtId="164" fontId="6" fillId="0" borderId="39" xfId="0" applyNumberFormat="1" applyFont="1" applyBorder="1" applyAlignment="1">
      <alignment vertical="center"/>
    </xf>
    <xf numFmtId="0" fontId="6" fillId="0" borderId="40" xfId="0" applyFont="1" applyBorder="1" applyAlignment="1" applyProtection="1">
      <alignment vertical="center" wrapText="1"/>
      <protection locked="0"/>
    </xf>
    <xf numFmtId="164" fontId="6" fillId="0" borderId="40" xfId="0" applyNumberFormat="1" applyFont="1" applyBorder="1" applyAlignment="1" applyProtection="1">
      <alignment vertical="center"/>
      <protection locked="0"/>
    </xf>
    <xf numFmtId="164" fontId="6" fillId="0" borderId="25" xfId="0" applyNumberFormat="1" applyFont="1" applyBorder="1" applyAlignment="1">
      <alignment vertical="center"/>
    </xf>
    <xf numFmtId="164" fontId="6" fillId="0" borderId="26" xfId="0" applyNumberFormat="1" applyFont="1" applyBorder="1" applyAlignment="1">
      <alignment vertical="center"/>
    </xf>
    <xf numFmtId="164" fontId="10" fillId="0" borderId="7" xfId="0" applyNumberFormat="1" applyFont="1" applyBorder="1" applyAlignment="1">
      <alignment vertical="center"/>
    </xf>
    <xf numFmtId="164" fontId="10" fillId="0" borderId="27" xfId="0" applyNumberFormat="1" applyFont="1" applyBorder="1" applyAlignment="1">
      <alignment vertical="center"/>
    </xf>
    <xf numFmtId="164" fontId="10" fillId="0" borderId="20" xfId="0" applyNumberFormat="1" applyFont="1" applyBorder="1" applyAlignment="1">
      <alignment vertical="center"/>
    </xf>
    <xf numFmtId="0" fontId="2" fillId="0" borderId="0" xfId="0" applyFont="1" applyAlignment="1">
      <alignment horizontal="centerContinuous"/>
    </xf>
    <xf numFmtId="0" fontId="15" fillId="0" borderId="0" xfId="0" applyFont="1" applyAlignment="1">
      <alignment horizontal="centerContinuous" vertical="center"/>
    </xf>
    <xf numFmtId="0" fontId="28" fillId="0" borderId="0" xfId="0" applyFont="1"/>
    <xf numFmtId="0" fontId="17" fillId="0" borderId="0" xfId="0" applyFont="1" applyAlignment="1">
      <alignment horizontal="center"/>
    </xf>
    <xf numFmtId="0" fontId="6" fillId="0" borderId="43" xfId="0" applyFont="1" applyBorder="1"/>
    <xf numFmtId="0" fontId="10" fillId="0" borderId="42" xfId="0" applyFont="1" applyBorder="1"/>
    <xf numFmtId="0" fontId="15" fillId="0" borderId="42" xfId="0" applyFont="1" applyBorder="1" applyAlignment="1">
      <alignment horizontal="center"/>
    </xf>
    <xf numFmtId="0" fontId="15" fillId="0" borderId="42" xfId="0" applyFont="1" applyBorder="1"/>
    <xf numFmtId="0" fontId="29" fillId="0" borderId="42" xfId="0" applyFont="1" applyBorder="1"/>
    <xf numFmtId="0" fontId="6" fillId="0" borderId="42" xfId="0" applyFont="1" applyBorder="1" applyAlignment="1">
      <alignment horizontal="center"/>
    </xf>
    <xf numFmtId="0" fontId="6" fillId="0" borderId="42" xfId="0" applyFont="1" applyBorder="1" applyAlignment="1">
      <alignment horizontal="right"/>
    </xf>
    <xf numFmtId="0" fontId="6" fillId="0" borderId="42" xfId="0" applyFont="1" applyBorder="1"/>
    <xf numFmtId="0" fontId="18" fillId="0" borderId="0" xfId="0" applyFont="1" applyAlignment="1">
      <alignment horizontal="center" vertical="center"/>
    </xf>
    <xf numFmtId="0" fontId="6" fillId="0" borderId="0" xfId="0" applyFont="1" applyAlignment="1">
      <alignment horizontal="center"/>
    </xf>
    <xf numFmtId="164" fontId="2" fillId="2" borderId="8" xfId="0" applyNumberFormat="1" applyFont="1" applyFill="1" applyBorder="1" applyAlignment="1">
      <alignment horizontal="right" vertical="center"/>
    </xf>
    <xf numFmtId="164" fontId="7" fillId="0" borderId="8" xfId="0" applyNumberFormat="1" applyFont="1" applyBorder="1" applyAlignment="1">
      <alignment horizontal="right" vertical="center"/>
    </xf>
    <xf numFmtId="164" fontId="7" fillId="2" borderId="8" xfId="0" applyNumberFormat="1" applyFont="1" applyFill="1" applyBorder="1" applyAlignment="1">
      <alignment horizontal="right" vertical="center"/>
    </xf>
    <xf numFmtId="0" fontId="10" fillId="0" borderId="2" xfId="0" applyFont="1" applyBorder="1" applyAlignment="1">
      <alignment vertical="center"/>
    </xf>
    <xf numFmtId="164" fontId="2" fillId="0" borderId="2" xfId="0" applyNumberFormat="1" applyFont="1" applyBorder="1" applyAlignment="1" applyProtection="1">
      <alignment vertical="center"/>
      <protection locked="0"/>
    </xf>
    <xf numFmtId="164" fontId="24" fillId="0" borderId="2" xfId="0" applyNumberFormat="1" applyFont="1" applyBorder="1" applyAlignment="1" applyProtection="1">
      <alignment vertical="center"/>
      <protection locked="0"/>
    </xf>
    <xf numFmtId="164" fontId="24" fillId="0" borderId="8" xfId="0" applyNumberFormat="1" applyFont="1" applyBorder="1" applyAlignment="1" applyProtection="1">
      <alignment vertical="center"/>
      <protection locked="0"/>
    </xf>
    <xf numFmtId="0" fontId="0" fillId="0" borderId="0" xfId="0" applyAlignment="1">
      <alignment vertical="center"/>
    </xf>
    <xf numFmtId="164" fontId="0" fillId="0" borderId="0" xfId="0" applyNumberFormat="1" applyAlignment="1">
      <alignment vertical="center"/>
    </xf>
    <xf numFmtId="164" fontId="19" fillId="0" borderId="8" xfId="0" applyNumberFormat="1" applyFont="1" applyBorder="1" applyAlignment="1">
      <alignment vertical="center"/>
    </xf>
    <xf numFmtId="164" fontId="6" fillId="0" borderId="25" xfId="0" applyNumberFormat="1" applyFont="1" applyBorder="1" applyAlignment="1">
      <alignment vertical="center" wrapText="1"/>
    </xf>
    <xf numFmtId="168" fontId="21" fillId="0" borderId="46" xfId="0" applyNumberFormat="1" applyFont="1" applyBorder="1" applyAlignment="1">
      <alignment horizontal="right" vertical="center"/>
    </xf>
    <xf numFmtId="168" fontId="21" fillId="0" borderId="47" xfId="0" applyNumberFormat="1" applyFont="1" applyBorder="1" applyAlignment="1">
      <alignment horizontal="right" vertical="center"/>
    </xf>
    <xf numFmtId="165" fontId="10" fillId="0" borderId="0" xfId="0" applyNumberFormat="1" applyFont="1" applyAlignment="1">
      <alignment horizontal="right" vertical="center" indent="3"/>
    </xf>
    <xf numFmtId="0" fontId="6" fillId="0" borderId="0" xfId="0" applyFont="1" applyAlignment="1" applyProtection="1">
      <alignment horizontal="left" indent="5"/>
      <protection locked="0"/>
    </xf>
    <xf numFmtId="168" fontId="21" fillId="0" borderId="18" xfId="0" applyNumberFormat="1" applyFont="1" applyBorder="1" applyAlignment="1">
      <alignment horizontal="right" vertical="center"/>
    </xf>
    <xf numFmtId="0" fontId="6" fillId="0" borderId="0" xfId="0" applyFont="1" applyAlignment="1">
      <alignment horizontal="left"/>
    </xf>
    <xf numFmtId="0" fontId="6" fillId="0" borderId="2" xfId="0" applyFont="1" applyBorder="1" applyAlignment="1">
      <alignment horizontal="center" vertical="center" wrapText="1"/>
    </xf>
    <xf numFmtId="0" fontId="6" fillId="0" borderId="36" xfId="0" applyFont="1" applyBorder="1" applyAlignment="1">
      <alignment horizontal="center" vertical="center" wrapText="1"/>
    </xf>
    <xf numFmtId="168" fontId="21" fillId="0" borderId="51" xfId="0" applyNumberFormat="1" applyFont="1" applyBorder="1" applyAlignment="1">
      <alignment horizontal="right"/>
    </xf>
    <xf numFmtId="168" fontId="21" fillId="0" borderId="29" xfId="0" applyNumberFormat="1" applyFont="1" applyBorder="1" applyAlignment="1">
      <alignment horizontal="right"/>
    </xf>
    <xf numFmtId="0" fontId="6" fillId="0" borderId="53" xfId="0" applyFont="1" applyBorder="1" applyAlignment="1" applyProtection="1">
      <alignment vertical="center" wrapText="1"/>
      <protection locked="0"/>
    </xf>
    <xf numFmtId="0" fontId="6" fillId="0" borderId="53" xfId="0" applyFont="1" applyBorder="1" applyAlignment="1" applyProtection="1">
      <alignment horizontal="justify" vertical="center" wrapText="1"/>
      <protection locked="0"/>
    </xf>
    <xf numFmtId="0" fontId="6" fillId="0" borderId="53" xfId="0" applyFont="1" applyBorder="1" applyAlignment="1" applyProtection="1">
      <alignment horizontal="center" vertical="center" wrapText="1"/>
      <protection locked="0"/>
    </xf>
    <xf numFmtId="169" fontId="6" fillId="0" borderId="53" xfId="0" applyNumberFormat="1" applyFont="1" applyBorder="1" applyAlignment="1">
      <alignment horizontal="right" vertical="center"/>
    </xf>
    <xf numFmtId="0" fontId="6" fillId="0" borderId="54" xfId="0" applyFont="1" applyBorder="1" applyAlignment="1">
      <alignment horizontal="center" vertical="center" wrapText="1"/>
    </xf>
    <xf numFmtId="0" fontId="6" fillId="0" borderId="54" xfId="0" applyFont="1" applyBorder="1" applyAlignment="1">
      <alignment horizontal="left" vertical="center" wrapText="1"/>
    </xf>
    <xf numFmtId="0" fontId="6" fillId="0" borderId="54" xfId="0" applyFont="1" applyBorder="1" applyAlignment="1" applyProtection="1">
      <alignment horizontal="left" vertical="center" wrapText="1"/>
      <protection locked="0"/>
    </xf>
    <xf numFmtId="0" fontId="6" fillId="0" borderId="54" xfId="0" applyFont="1" applyBorder="1" applyAlignment="1" applyProtection="1">
      <alignment horizontal="center" vertical="center" wrapText="1"/>
      <protection locked="0"/>
    </xf>
    <xf numFmtId="169" fontId="6" fillId="0" borderId="54" xfId="0" applyNumberFormat="1" applyFont="1" applyBorder="1" applyAlignment="1">
      <alignment horizontal="right" vertical="center"/>
    </xf>
    <xf numFmtId="0" fontId="23" fillId="0" borderId="0" xfId="0" applyFont="1" applyAlignment="1">
      <alignment vertical="center"/>
    </xf>
    <xf numFmtId="0" fontId="17" fillId="0" borderId="0" xfId="0" applyFont="1" applyAlignment="1">
      <alignment horizontal="left" vertical="center"/>
    </xf>
    <xf numFmtId="0" fontId="6" fillId="0" borderId="53" xfId="0" applyFont="1" applyBorder="1" applyAlignment="1">
      <alignment horizontal="center" vertical="center"/>
    </xf>
    <xf numFmtId="0" fontId="30" fillId="0" borderId="0" xfId="0" applyFont="1"/>
    <xf numFmtId="0" fontId="31" fillId="0" borderId="0" xfId="0" applyFont="1" applyAlignment="1">
      <alignment horizontal="center"/>
    </xf>
    <xf numFmtId="0" fontId="31" fillId="0" borderId="0" xfId="0" applyFont="1" applyAlignment="1">
      <alignment horizontal="left"/>
    </xf>
    <xf numFmtId="0" fontId="30" fillId="0" borderId="0" xfId="0" applyFont="1" applyAlignment="1">
      <alignment vertical="center"/>
    </xf>
    <xf numFmtId="0" fontId="30" fillId="0" borderId="0" xfId="0" applyFont="1" applyAlignment="1">
      <alignment horizontal="center" vertical="center"/>
    </xf>
    <xf numFmtId="0" fontId="33" fillId="0" borderId="0" xfId="0" applyFont="1" applyAlignment="1">
      <alignment horizontal="left"/>
    </xf>
    <xf numFmtId="0" fontId="33" fillId="0" borderId="0" xfId="0" applyFont="1"/>
    <xf numFmtId="0" fontId="30" fillId="0" borderId="0" xfId="0" applyFont="1" applyAlignment="1">
      <alignment vertical="center" wrapText="1"/>
    </xf>
    <xf numFmtId="0" fontId="30" fillId="0" borderId="41" xfId="0" applyFont="1" applyBorder="1" applyAlignment="1">
      <alignment horizontal="center" vertical="center" wrapText="1"/>
    </xf>
    <xf numFmtId="166" fontId="30" fillId="0" borderId="41" xfId="0" applyNumberFormat="1" applyFont="1" applyBorder="1" applyAlignment="1">
      <alignment horizontal="center" vertical="center"/>
    </xf>
    <xf numFmtId="166" fontId="35" fillId="4" borderId="41" xfId="0" applyNumberFormat="1" applyFont="1" applyFill="1" applyBorder="1" applyAlignment="1">
      <alignment horizontal="center" vertical="center"/>
    </xf>
    <xf numFmtId="0" fontId="30" fillId="0" borderId="42" xfId="0" applyFont="1" applyBorder="1"/>
    <xf numFmtId="166" fontId="30" fillId="0" borderId="42" xfId="0" applyNumberFormat="1" applyFont="1" applyBorder="1" applyAlignment="1">
      <alignment horizontal="center" vertical="center"/>
    </xf>
    <xf numFmtId="0" fontId="30" fillId="0" borderId="57" xfId="0" applyFont="1" applyBorder="1" applyAlignment="1">
      <alignment horizontal="center" vertical="center" wrapText="1"/>
    </xf>
    <xf numFmtId="0" fontId="30" fillId="0" borderId="53" xfId="0" applyFont="1" applyBorder="1" applyAlignment="1">
      <alignment horizontal="center" vertical="center" wrapText="1"/>
    </xf>
    <xf numFmtId="0" fontId="30" fillId="0" borderId="53" xfId="0" applyFont="1" applyBorder="1" applyAlignment="1" applyProtection="1">
      <alignment horizontal="center" vertical="center" wrapText="1"/>
      <protection locked="0"/>
    </xf>
    <xf numFmtId="167" fontId="30" fillId="0" borderId="53" xfId="0" applyNumberFormat="1" applyFont="1" applyBorder="1" applyAlignment="1">
      <alignment horizontal="center" vertical="center" wrapText="1"/>
    </xf>
    <xf numFmtId="167" fontId="35" fillId="5" borderId="55" xfId="0" applyNumberFormat="1" applyFont="1" applyFill="1" applyBorder="1" applyAlignment="1">
      <alignment horizontal="center" vertical="center" wrapText="1"/>
    </xf>
    <xf numFmtId="0" fontId="30" fillId="0" borderId="58" xfId="0" applyFont="1" applyBorder="1" applyAlignment="1">
      <alignment horizontal="center" vertical="center" wrapText="1"/>
    </xf>
    <xf numFmtId="0" fontId="30" fillId="0" borderId="54" xfId="0" applyFont="1" applyBorder="1" applyAlignment="1">
      <alignment horizontal="center" vertical="center" wrapText="1"/>
    </xf>
    <xf numFmtId="0" fontId="30" fillId="0" borderId="54" xfId="0" applyFont="1" applyBorder="1" applyAlignment="1" applyProtection="1">
      <alignment horizontal="center" vertical="center" wrapText="1"/>
      <protection locked="0"/>
    </xf>
    <xf numFmtId="167" fontId="30" fillId="0" borderId="54" xfId="0" applyNumberFormat="1" applyFont="1" applyBorder="1" applyAlignment="1">
      <alignment horizontal="center" vertical="center" wrapText="1"/>
    </xf>
    <xf numFmtId="167" fontId="35" fillId="5" borderId="56" xfId="0" applyNumberFormat="1" applyFont="1" applyFill="1" applyBorder="1" applyAlignment="1">
      <alignment horizontal="center" vertical="center" wrapText="1"/>
    </xf>
    <xf numFmtId="0" fontId="30" fillId="0" borderId="0" xfId="0" applyFont="1" applyAlignment="1">
      <alignment horizontal="center" vertical="center" wrapText="1"/>
    </xf>
    <xf numFmtId="167" fontId="30" fillId="0" borderId="0" xfId="0" applyNumberFormat="1" applyFont="1" applyAlignment="1">
      <alignment horizontal="center" vertical="center" wrapText="1"/>
    </xf>
    <xf numFmtId="0" fontId="37" fillId="0" borderId="0" xfId="0" applyFont="1"/>
    <xf numFmtId="0" fontId="37" fillId="0" borderId="0" xfId="0" applyFont="1" applyAlignment="1">
      <alignment horizontal="center" vertical="center" wrapText="1"/>
    </xf>
    <xf numFmtId="0" fontId="33" fillId="0" borderId="0" xfId="0" applyFont="1" applyAlignment="1">
      <alignment horizontal="center" vertical="center" wrapText="1"/>
    </xf>
    <xf numFmtId="167" fontId="33" fillId="0" borderId="0" xfId="0" applyNumberFormat="1" applyFont="1" applyAlignment="1">
      <alignment horizontal="center" vertical="center" wrapText="1"/>
    </xf>
    <xf numFmtId="0" fontId="39" fillId="0" borderId="0" xfId="0" applyFont="1"/>
    <xf numFmtId="0" fontId="40" fillId="0" borderId="0" xfId="0" applyFont="1"/>
    <xf numFmtId="0" fontId="1" fillId="0" borderId="53" xfId="0" applyFont="1" applyBorder="1" applyAlignment="1" applyProtection="1">
      <alignment horizontal="center" vertical="center" wrapText="1"/>
      <protection locked="0"/>
    </xf>
    <xf numFmtId="0" fontId="1" fillId="0" borderId="54" xfId="0" applyFont="1" applyBorder="1" applyAlignment="1" applyProtection="1">
      <alignment horizontal="center" vertical="center" wrapText="1"/>
      <protection locked="0"/>
    </xf>
    <xf numFmtId="0" fontId="41" fillId="8" borderId="41" xfId="0" applyFont="1" applyFill="1" applyBorder="1" applyAlignment="1">
      <alignment horizontal="center" vertical="center" wrapText="1"/>
    </xf>
    <xf numFmtId="0" fontId="41" fillId="8" borderId="41" xfId="0" applyFont="1" applyFill="1" applyBorder="1" applyAlignment="1">
      <alignment horizontal="center"/>
    </xf>
    <xf numFmtId="0" fontId="42" fillId="8" borderId="41" xfId="0" applyFont="1" applyFill="1" applyBorder="1"/>
    <xf numFmtId="0" fontId="43" fillId="8" borderId="0" xfId="0" applyFont="1" applyFill="1"/>
    <xf numFmtId="0" fontId="43" fillId="8" borderId="13" xfId="0" applyFont="1" applyFill="1" applyBorder="1" applyAlignment="1">
      <alignment horizontal="centerContinuous"/>
    </xf>
    <xf numFmtId="0" fontId="44" fillId="8" borderId="14" xfId="0" applyFont="1" applyFill="1" applyBorder="1" applyAlignment="1">
      <alignment horizontal="centerContinuous"/>
    </xf>
    <xf numFmtId="0" fontId="43" fillId="8" borderId="3" xfId="0" applyFont="1" applyFill="1" applyBorder="1" applyAlignment="1">
      <alignment horizontal="centerContinuous"/>
    </xf>
    <xf numFmtId="0" fontId="43" fillId="8" borderId="8" xfId="0" applyFont="1" applyFill="1" applyBorder="1" applyAlignment="1">
      <alignment horizontal="centerContinuous"/>
    </xf>
    <xf numFmtId="0" fontId="43" fillId="8" borderId="2" xfId="0" applyFont="1" applyFill="1" applyBorder="1" applyAlignment="1">
      <alignment horizontal="center"/>
    </xf>
    <xf numFmtId="0" fontId="43" fillId="8" borderId="3" xfId="0" applyFont="1" applyFill="1" applyBorder="1" applyAlignment="1">
      <alignment horizontal="center"/>
    </xf>
    <xf numFmtId="0" fontId="43" fillId="8" borderId="2" xfId="0" applyFont="1" applyFill="1" applyBorder="1"/>
    <xf numFmtId="0" fontId="43" fillId="8" borderId="13" xfId="0" applyFont="1" applyFill="1" applyBorder="1" applyAlignment="1">
      <alignment horizontal="center"/>
    </xf>
    <xf numFmtId="49" fontId="43" fillId="8" borderId="15" xfId="0" applyNumberFormat="1" applyFont="1" applyFill="1" applyBorder="1" applyAlignment="1">
      <alignment horizontal="center"/>
    </xf>
    <xf numFmtId="49" fontId="43" fillId="8" borderId="4" xfId="0" applyNumberFormat="1" applyFont="1" applyFill="1" applyBorder="1" applyAlignment="1">
      <alignment horizontal="center"/>
    </xf>
    <xf numFmtId="0" fontId="43" fillId="8" borderId="16" xfId="0" applyFont="1" applyFill="1" applyBorder="1" applyAlignment="1">
      <alignment horizontal="centerContinuous"/>
    </xf>
    <xf numFmtId="49" fontId="43" fillId="8" borderId="17" xfId="0" applyNumberFormat="1" applyFont="1" applyFill="1" applyBorder="1" applyAlignment="1">
      <alignment horizontal="center"/>
    </xf>
    <xf numFmtId="49" fontId="43" fillId="8" borderId="16" xfId="0" applyNumberFormat="1" applyFont="1" applyFill="1" applyBorder="1" applyAlignment="1">
      <alignment horizontal="center"/>
    </xf>
    <xf numFmtId="49" fontId="43" fillId="8" borderId="18" xfId="0" applyNumberFormat="1" applyFont="1" applyFill="1" applyBorder="1" applyAlignment="1">
      <alignment horizontal="center"/>
    </xf>
    <xf numFmtId="49" fontId="43" fillId="8" borderId="19" xfId="0" applyNumberFormat="1" applyFont="1" applyFill="1" applyBorder="1" applyAlignment="1">
      <alignment horizontal="center"/>
    </xf>
    <xf numFmtId="49" fontId="43" fillId="8" borderId="12" xfId="0" applyNumberFormat="1" applyFont="1" applyFill="1" applyBorder="1" applyAlignment="1">
      <alignment horizontal="center"/>
    </xf>
    <xf numFmtId="0" fontId="43" fillId="10" borderId="0" xfId="0" applyFont="1" applyFill="1"/>
    <xf numFmtId="0" fontId="43" fillId="10" borderId="2" xfId="0" applyFont="1" applyFill="1" applyBorder="1"/>
    <xf numFmtId="0" fontId="43" fillId="8" borderId="10" xfId="0" applyFont="1" applyFill="1" applyBorder="1" applyAlignment="1">
      <alignment horizontal="centerContinuous"/>
    </xf>
    <xf numFmtId="0" fontId="43" fillId="8" borderId="11" xfId="0" applyFont="1" applyFill="1" applyBorder="1" applyAlignment="1">
      <alignment horizontal="centerContinuous"/>
    </xf>
    <xf numFmtId="0" fontId="43" fillId="8" borderId="12" xfId="0" applyFont="1" applyFill="1" applyBorder="1" applyAlignment="1">
      <alignment horizontal="centerContinuous" vertical="center"/>
    </xf>
    <xf numFmtId="0" fontId="43" fillId="8" borderId="48" xfId="0" applyFont="1" applyFill="1" applyBorder="1" applyAlignment="1">
      <alignment horizontal="center"/>
    </xf>
    <xf numFmtId="0" fontId="43" fillId="8" borderId="41" xfId="0" applyFont="1" applyFill="1" applyBorder="1" applyAlignment="1">
      <alignment horizontal="center"/>
    </xf>
    <xf numFmtId="0" fontId="49" fillId="8" borderId="44" xfId="0" applyFont="1" applyFill="1" applyBorder="1" applyAlignment="1">
      <alignment horizontal="left" vertical="center" wrapText="1"/>
    </xf>
    <xf numFmtId="49" fontId="1" fillId="0" borderId="36" xfId="0" applyNumberFormat="1" applyFont="1" applyBorder="1" applyAlignment="1" applyProtection="1">
      <alignment horizontal="center" vertical="center"/>
      <protection locked="0"/>
    </xf>
    <xf numFmtId="0" fontId="1" fillId="0" borderId="36" xfId="0" applyFont="1" applyBorder="1" applyAlignment="1" applyProtection="1">
      <alignment horizontal="center" vertical="center"/>
      <protection locked="0"/>
    </xf>
    <xf numFmtId="0" fontId="1" fillId="0" borderId="40" xfId="0" applyFont="1" applyBorder="1" applyAlignment="1" applyProtection="1">
      <alignment vertical="center" wrapText="1"/>
      <protection locked="0"/>
    </xf>
    <xf numFmtId="0" fontId="30" fillId="0" borderId="63" xfId="0" applyFont="1" applyBorder="1" applyAlignment="1">
      <alignment horizontal="center" vertical="center" wrapText="1"/>
    </xf>
    <xf numFmtId="0" fontId="30" fillId="0" borderId="72" xfId="0" applyFont="1" applyBorder="1" applyAlignment="1">
      <alignment horizontal="center" vertical="center" wrapText="1"/>
    </xf>
    <xf numFmtId="0" fontId="30" fillId="0" borderId="72" xfId="0" applyFont="1" applyBorder="1" applyAlignment="1" applyProtection="1">
      <alignment horizontal="center" vertical="center" wrapText="1"/>
      <protection locked="0"/>
    </xf>
    <xf numFmtId="167" fontId="30" fillId="0" borderId="72" xfId="0" applyNumberFormat="1" applyFont="1" applyBorder="1" applyAlignment="1">
      <alignment horizontal="center" vertical="center" wrapText="1"/>
    </xf>
    <xf numFmtId="167" fontId="35" fillId="5" borderId="64" xfId="0" applyNumberFormat="1" applyFont="1" applyFill="1" applyBorder="1" applyAlignment="1">
      <alignment horizontal="center" vertical="center" wrapText="1"/>
    </xf>
    <xf numFmtId="2" fontId="30" fillId="0" borderId="53" xfId="0" applyNumberFormat="1" applyFont="1" applyBorder="1" applyAlignment="1">
      <alignment horizontal="center" vertical="center" wrapText="1"/>
    </xf>
    <xf numFmtId="2" fontId="30" fillId="0" borderId="72" xfId="0" applyNumberFormat="1" applyFont="1" applyBorder="1" applyAlignment="1">
      <alignment horizontal="center" vertical="center" wrapText="1"/>
    </xf>
    <xf numFmtId="2" fontId="30" fillId="0" borderId="54" xfId="0" applyNumberFormat="1" applyFont="1" applyBorder="1" applyAlignment="1">
      <alignment horizontal="center" vertical="center" wrapText="1"/>
    </xf>
    <xf numFmtId="170" fontId="6" fillId="10" borderId="53" xfId="0" applyNumberFormat="1" applyFont="1" applyFill="1" applyBorder="1" applyAlignment="1" applyProtection="1">
      <alignment horizontal="center" vertical="center" wrapText="1"/>
      <protection locked="0"/>
    </xf>
    <xf numFmtId="170" fontId="6" fillId="10" borderId="54" xfId="0" applyNumberFormat="1" applyFont="1" applyFill="1" applyBorder="1" applyAlignment="1" applyProtection="1">
      <alignment horizontal="center" vertical="center" wrapText="1"/>
      <protection locked="0"/>
    </xf>
    <xf numFmtId="166" fontId="6" fillId="10" borderId="54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43" fillId="8" borderId="13" xfId="0" applyFont="1" applyFill="1" applyBorder="1" applyAlignment="1">
      <alignment horizontal="center" vertical="center"/>
    </xf>
    <xf numFmtId="0" fontId="44" fillId="8" borderId="37" xfId="0" applyFont="1" applyFill="1" applyBorder="1" applyAlignment="1">
      <alignment horizontal="center" vertical="center"/>
    </xf>
    <xf numFmtId="0" fontId="44" fillId="8" borderId="50" xfId="0" applyFont="1" applyFill="1" applyBorder="1" applyAlignment="1">
      <alignment horizontal="center" vertical="center"/>
    </xf>
    <xf numFmtId="0" fontId="44" fillId="8" borderId="52" xfId="0" applyFont="1" applyFill="1" applyBorder="1" applyAlignment="1">
      <alignment horizontal="center" vertical="center"/>
    </xf>
    <xf numFmtId="0" fontId="44" fillId="8" borderId="17" xfId="0" applyFont="1" applyFill="1" applyBorder="1" applyAlignment="1">
      <alignment horizontal="center" vertical="center"/>
    </xf>
    <xf numFmtId="0" fontId="44" fillId="8" borderId="19" xfId="0" applyFont="1" applyFill="1" applyBorder="1" applyAlignment="1">
      <alignment horizontal="center" vertical="center"/>
    </xf>
    <xf numFmtId="0" fontId="43" fillId="8" borderId="13" xfId="0" applyFont="1" applyFill="1" applyBorder="1" applyAlignment="1">
      <alignment horizontal="center" vertical="center" wrapText="1"/>
    </xf>
    <xf numFmtId="0" fontId="44" fillId="8" borderId="37" xfId="0" applyFont="1" applyFill="1" applyBorder="1" applyAlignment="1">
      <alignment horizontal="center" vertical="center" wrapText="1"/>
    </xf>
    <xf numFmtId="0" fontId="44" fillId="8" borderId="17" xfId="0" applyFont="1" applyFill="1" applyBorder="1" applyAlignment="1">
      <alignment horizontal="center" vertical="center" wrapText="1"/>
    </xf>
    <xf numFmtId="0" fontId="44" fillId="8" borderId="19" xfId="0" applyFont="1" applyFill="1" applyBorder="1" applyAlignment="1">
      <alignment horizontal="center" vertical="center" wrapText="1"/>
    </xf>
    <xf numFmtId="0" fontId="43" fillId="8" borderId="3" xfId="0" applyFont="1" applyFill="1" applyBorder="1" applyAlignment="1">
      <alignment horizontal="center" vertical="center"/>
    </xf>
    <xf numFmtId="0" fontId="44" fillId="8" borderId="8" xfId="0" applyFont="1" applyFill="1" applyBorder="1" applyAlignment="1">
      <alignment horizontal="center" vertical="center"/>
    </xf>
    <xf numFmtId="0" fontId="44" fillId="8" borderId="16" xfId="0" applyFont="1" applyFill="1" applyBorder="1" applyAlignment="1">
      <alignment horizontal="center" vertical="center"/>
    </xf>
    <xf numFmtId="0" fontId="43" fillId="8" borderId="17" xfId="0" applyFont="1" applyFill="1" applyBorder="1" applyAlignment="1">
      <alignment horizontal="center"/>
    </xf>
    <xf numFmtId="0" fontId="44" fillId="8" borderId="19" xfId="0" applyFont="1" applyFill="1" applyBorder="1" applyAlignment="1">
      <alignment horizontal="center"/>
    </xf>
    <xf numFmtId="0" fontId="43" fillId="8" borderId="3" xfId="0" applyFont="1" applyFill="1" applyBorder="1" applyAlignment="1">
      <alignment horizontal="center" vertical="center" wrapText="1"/>
    </xf>
    <xf numFmtId="0" fontId="43" fillId="8" borderId="8" xfId="0" applyFont="1" applyFill="1" applyBorder="1" applyAlignment="1">
      <alignment horizontal="center" vertical="center" wrapText="1"/>
    </xf>
    <xf numFmtId="0" fontId="43" fillId="8" borderId="16" xfId="0" applyFont="1" applyFill="1" applyBorder="1" applyAlignment="1">
      <alignment horizontal="center" vertical="center" wrapText="1"/>
    </xf>
    <xf numFmtId="0" fontId="43" fillId="8" borderId="39" xfId="0" applyFont="1" applyFill="1" applyBorder="1" applyAlignment="1">
      <alignment horizontal="center" vertical="center"/>
    </xf>
    <xf numFmtId="0" fontId="44" fillId="8" borderId="59" xfId="0" applyFont="1" applyFill="1" applyBorder="1" applyAlignment="1">
      <alignment horizontal="center" vertical="center"/>
    </xf>
    <xf numFmtId="0" fontId="43" fillId="8" borderId="10" xfId="0" applyFont="1" applyFill="1" applyBorder="1" applyAlignment="1">
      <alignment horizontal="center"/>
    </xf>
    <xf numFmtId="0" fontId="43" fillId="8" borderId="11" xfId="0" applyFont="1" applyFill="1" applyBorder="1" applyAlignment="1">
      <alignment horizontal="center"/>
    </xf>
    <xf numFmtId="0" fontId="43" fillId="8" borderId="60" xfId="0" applyFont="1" applyFill="1" applyBorder="1" applyAlignment="1">
      <alignment horizontal="center"/>
    </xf>
    <xf numFmtId="0" fontId="6" fillId="0" borderId="0" xfId="0" applyFont="1" applyAlignment="1">
      <alignment horizontal="left"/>
    </xf>
    <xf numFmtId="0" fontId="18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43" fillId="8" borderId="67" xfId="0" applyFont="1" applyFill="1" applyBorder="1" applyAlignment="1">
      <alignment horizontal="center" vertical="center" wrapText="1"/>
    </xf>
    <xf numFmtId="0" fontId="44" fillId="8" borderId="66" xfId="0" applyFont="1" applyFill="1" applyBorder="1"/>
    <xf numFmtId="0" fontId="44" fillId="8" borderId="68" xfId="0" applyFont="1" applyFill="1" applyBorder="1"/>
    <xf numFmtId="0" fontId="43" fillId="8" borderId="67" xfId="0" applyFont="1" applyFill="1" applyBorder="1" applyAlignment="1">
      <alignment horizontal="center" vertical="center"/>
    </xf>
    <xf numFmtId="0" fontId="43" fillId="8" borderId="66" xfId="0" applyFont="1" applyFill="1" applyBorder="1" applyAlignment="1">
      <alignment horizontal="center" vertical="center"/>
    </xf>
    <xf numFmtId="0" fontId="43" fillId="8" borderId="61" xfId="0" applyFont="1" applyFill="1" applyBorder="1" applyAlignment="1">
      <alignment horizontal="center" vertical="center" wrapText="1"/>
    </xf>
    <xf numFmtId="0" fontId="44" fillId="8" borderId="14" xfId="0" applyFont="1" applyFill="1" applyBorder="1"/>
    <xf numFmtId="0" fontId="44" fillId="8" borderId="62" xfId="0" applyFont="1" applyFill="1" applyBorder="1"/>
    <xf numFmtId="0" fontId="44" fillId="8" borderId="63" xfId="0" applyFont="1" applyFill="1" applyBorder="1"/>
    <xf numFmtId="0" fontId="44" fillId="8" borderId="0" xfId="0" applyFont="1" applyFill="1"/>
    <xf numFmtId="0" fontId="44" fillId="8" borderId="64" xfId="0" applyFont="1" applyFill="1" applyBorder="1"/>
    <xf numFmtId="0" fontId="43" fillId="8" borderId="65" xfId="0" applyFont="1" applyFill="1" applyBorder="1" applyAlignment="1">
      <alignment horizontal="center" vertical="center" wrapText="1"/>
    </xf>
    <xf numFmtId="0" fontId="44" fillId="8" borderId="66" xfId="0" applyFont="1" applyFill="1" applyBorder="1" applyAlignment="1">
      <alignment horizontal="center"/>
    </xf>
    <xf numFmtId="0" fontId="10" fillId="0" borderId="43" xfId="0" applyFont="1" applyBorder="1" applyAlignment="1">
      <alignment horizontal="center" vertical="center" wrapText="1"/>
    </xf>
    <xf numFmtId="0" fontId="0" fillId="0" borderId="43" xfId="0" applyBorder="1"/>
    <xf numFmtId="0" fontId="0" fillId="0" borderId="45" xfId="0" applyBorder="1"/>
    <xf numFmtId="0" fontId="45" fillId="8" borderId="48" xfId="0" applyFont="1" applyFill="1" applyBorder="1" applyAlignment="1">
      <alignment horizontal="center"/>
    </xf>
    <xf numFmtId="0" fontId="44" fillId="8" borderId="70" xfId="0" applyFont="1" applyFill="1" applyBorder="1"/>
    <xf numFmtId="0" fontId="43" fillId="8" borderId="5" xfId="0" applyFont="1" applyFill="1" applyBorder="1" applyAlignment="1">
      <alignment horizontal="center" vertical="center" wrapText="1"/>
    </xf>
    <xf numFmtId="0" fontId="44" fillId="8" borderId="15" xfId="0" applyFont="1" applyFill="1" applyBorder="1"/>
    <xf numFmtId="0" fontId="43" fillId="8" borderId="68" xfId="0" applyFont="1" applyFill="1" applyBorder="1" applyAlignment="1">
      <alignment horizontal="center" vertical="center" wrapText="1"/>
    </xf>
    <xf numFmtId="0" fontId="44" fillId="8" borderId="71" xfId="0" applyFont="1" applyFill="1" applyBorder="1"/>
    <xf numFmtId="0" fontId="44" fillId="8" borderId="68" xfId="0" applyFont="1" applyFill="1" applyBorder="1" applyAlignment="1">
      <alignment horizontal="center"/>
    </xf>
    <xf numFmtId="0" fontId="43" fillId="8" borderId="61" xfId="0" applyFont="1" applyFill="1" applyBorder="1" applyAlignment="1">
      <alignment horizontal="center" vertical="center"/>
    </xf>
    <xf numFmtId="0" fontId="44" fillId="8" borderId="69" xfId="0" applyFont="1" applyFill="1" applyBorder="1"/>
    <xf numFmtId="0" fontId="44" fillId="8" borderId="49" xfId="0" applyFont="1" applyFill="1" applyBorder="1"/>
    <xf numFmtId="0" fontId="45" fillId="8" borderId="48" xfId="0" applyFont="1" applyFill="1" applyBorder="1" applyAlignment="1">
      <alignment horizontal="center" vertical="center"/>
    </xf>
    <xf numFmtId="0" fontId="44" fillId="8" borderId="70" xfId="0" applyFont="1" applyFill="1" applyBorder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5" fillId="0" borderId="0" xfId="0" applyFont="1" applyAlignment="1">
      <alignment horizontal="left" vertical="center"/>
    </xf>
    <xf numFmtId="0" fontId="27" fillId="0" borderId="0" xfId="0" applyFont="1" applyAlignment="1">
      <alignment horizontal="center" vertical="center" wrapText="1"/>
    </xf>
    <xf numFmtId="0" fontId="17" fillId="0" borderId="0" xfId="0" applyFont="1" applyAlignment="1">
      <alignment horizontal="right" vertical="center"/>
    </xf>
    <xf numFmtId="0" fontId="26" fillId="0" borderId="0" xfId="0" applyFont="1" applyAlignment="1">
      <alignment horizontal="right" vertical="center"/>
    </xf>
    <xf numFmtId="0" fontId="17" fillId="0" borderId="0" xfId="0" applyFont="1" applyAlignment="1">
      <alignment horizontal="center"/>
    </xf>
    <xf numFmtId="0" fontId="41" fillId="8" borderId="41" xfId="0" applyFont="1" applyFill="1" applyBorder="1" applyAlignment="1">
      <alignment horizontal="center" vertical="center" wrapText="1"/>
    </xf>
    <xf numFmtId="0" fontId="41" fillId="8" borderId="41" xfId="0" applyFont="1" applyFill="1" applyBorder="1" applyAlignment="1">
      <alignment horizontal="center"/>
    </xf>
    <xf numFmtId="0" fontId="32" fillId="0" borderId="0" xfId="0" applyFont="1" applyAlignment="1">
      <alignment vertical="center" wrapText="1"/>
    </xf>
    <xf numFmtId="0" fontId="30" fillId="0" borderId="0" xfId="0" applyFont="1"/>
    <xf numFmtId="0" fontId="33" fillId="0" borderId="0" xfId="0" applyFont="1" applyAlignment="1">
      <alignment horizontal="center" vertical="center" wrapText="1"/>
    </xf>
    <xf numFmtId="0" fontId="31" fillId="0" borderId="0" xfId="0" applyFont="1" applyAlignment="1">
      <alignment horizontal="center" vertical="center"/>
    </xf>
    <xf numFmtId="0" fontId="30" fillId="0" borderId="0" xfId="0" applyFont="1" applyAlignment="1">
      <alignment horizontal="center"/>
    </xf>
    <xf numFmtId="0" fontId="33" fillId="0" borderId="0" xfId="0" applyFont="1" applyAlignment="1">
      <alignment horizontal="center"/>
    </xf>
    <xf numFmtId="0" fontId="33" fillId="0" borderId="0" xfId="0" applyFont="1" applyAlignment="1">
      <alignment horizontal="left"/>
    </xf>
    <xf numFmtId="0" fontId="41" fillId="9" borderId="41" xfId="0" applyFont="1" applyFill="1" applyBorder="1" applyAlignment="1">
      <alignment horizontal="center"/>
    </xf>
    <xf numFmtId="0" fontId="41" fillId="9" borderId="41" xfId="0" applyFont="1" applyFill="1" applyBorder="1" applyAlignment="1">
      <alignment horizontal="center" vertical="center" wrapText="1"/>
    </xf>
    <xf numFmtId="0" fontId="30" fillId="3" borderId="41" xfId="0" applyFont="1" applyFill="1" applyBorder="1" applyAlignment="1">
      <alignment horizontal="center" vertical="center" wrapText="1"/>
    </xf>
    <xf numFmtId="0" fontId="35" fillId="6" borderId="41" xfId="0" applyFont="1" applyFill="1" applyBorder="1" applyAlignment="1">
      <alignment horizontal="center" vertical="center" wrapText="1"/>
    </xf>
    <xf numFmtId="0" fontId="30" fillId="7" borderId="41" xfId="0" applyFont="1" applyFill="1" applyBorder="1" applyAlignment="1">
      <alignment horizontal="center" vertical="center" wrapText="1"/>
    </xf>
    <xf numFmtId="0" fontId="33" fillId="0" borderId="0" xfId="0" applyFont="1" applyAlignment="1">
      <alignment horizontal="justify" vertical="center" wrapText="1"/>
    </xf>
    <xf numFmtId="0" fontId="30" fillId="0" borderId="0" xfId="0" applyFont="1" applyAlignment="1">
      <alignment horizontal="justify" vertical="center" wrapText="1"/>
    </xf>
    <xf numFmtId="0" fontId="38" fillId="0" borderId="0" xfId="0" applyFont="1" applyAlignment="1">
      <alignment horizontal="center" vertical="center" wrapText="1"/>
    </xf>
  </cellXfs>
  <cellStyles count="2">
    <cellStyle name="Normal" xfId="0" builtinId="0"/>
    <cellStyle name="Porcentual_3T_4 011_SEP_Actividad_Prioritaria_sept2004" xfId="1" xr:uid="{00000000-0005-0000-0000-000001000000}"/>
  </cellStyles>
  <dxfs count="29">
    <dxf>
      <font>
        <condense val="0"/>
        <extend val="0"/>
        <color indexed="22"/>
      </font>
      <fill>
        <patternFill>
          <bgColor indexed="22"/>
        </patternFill>
      </fill>
    </dxf>
    <dxf>
      <font>
        <condense val="0"/>
        <extend val="0"/>
        <color indexed="23"/>
      </font>
      <fill>
        <patternFill>
          <bgColor indexed="23"/>
        </patternFill>
      </fill>
    </dxf>
    <dxf>
      <font>
        <condense val="0"/>
        <extend val="0"/>
        <color indexed="63"/>
      </font>
      <fill>
        <patternFill>
          <bgColor indexed="63"/>
        </patternFill>
      </fill>
    </dxf>
    <dxf>
      <font>
        <condense val="0"/>
        <extend val="0"/>
        <color indexed="63"/>
      </font>
      <fill>
        <patternFill>
          <bgColor indexed="63"/>
        </patternFill>
      </fill>
    </dxf>
    <dxf>
      <font>
        <condense val="0"/>
        <extend val="0"/>
        <color indexed="22"/>
      </font>
      <fill>
        <patternFill>
          <bgColor indexed="22"/>
        </patternFill>
      </fill>
    </dxf>
    <dxf>
      <font>
        <condense val="0"/>
        <extend val="0"/>
        <color indexed="22"/>
      </font>
      <fill>
        <patternFill>
          <bgColor indexed="22"/>
        </patternFill>
      </fill>
    </dxf>
    <dxf>
      <font>
        <condense val="0"/>
        <extend val="0"/>
        <color indexed="23"/>
      </font>
      <fill>
        <patternFill>
          <bgColor indexed="23"/>
        </patternFill>
      </fill>
    </dxf>
    <dxf>
      <font>
        <condense val="0"/>
        <extend val="0"/>
        <color indexed="63"/>
      </font>
      <fill>
        <patternFill>
          <bgColor indexed="63"/>
        </patternFill>
      </fill>
    </dxf>
    <dxf>
      <font>
        <condense val="0"/>
        <extend val="0"/>
        <color indexed="22"/>
      </font>
      <fill>
        <patternFill>
          <bgColor indexed="22"/>
        </patternFill>
      </fill>
    </dxf>
    <dxf>
      <font>
        <condense val="0"/>
        <extend val="0"/>
        <color indexed="23"/>
      </font>
      <fill>
        <patternFill>
          <bgColor indexed="23"/>
        </patternFill>
      </fill>
    </dxf>
    <dxf>
      <font>
        <condense val="0"/>
        <extend val="0"/>
        <color indexed="63"/>
      </font>
      <fill>
        <patternFill>
          <bgColor indexed="63"/>
        </patternFill>
      </fill>
    </dxf>
    <dxf>
      <font>
        <condense val="0"/>
        <extend val="0"/>
        <color indexed="42"/>
      </font>
      <fill>
        <patternFill>
          <bgColor indexed="42"/>
        </patternFill>
      </fill>
    </dxf>
    <dxf>
      <font>
        <condense val="0"/>
        <extend val="0"/>
        <color indexed="43"/>
      </font>
      <fill>
        <patternFill>
          <bgColor indexed="43"/>
        </patternFill>
      </fill>
    </dxf>
    <dxf>
      <font>
        <condense val="0"/>
        <extend val="0"/>
        <color indexed="10"/>
      </font>
      <fill>
        <patternFill>
          <bgColor indexed="10"/>
        </patternFill>
      </fill>
    </dxf>
    <dxf>
      <font>
        <condense val="0"/>
        <extend val="0"/>
        <color indexed="22"/>
      </font>
      <fill>
        <patternFill>
          <bgColor indexed="22"/>
        </patternFill>
      </fill>
    </dxf>
    <dxf>
      <font>
        <condense val="0"/>
        <extend val="0"/>
        <color indexed="23"/>
      </font>
      <fill>
        <patternFill>
          <bgColor indexed="23"/>
        </patternFill>
      </fill>
    </dxf>
    <dxf>
      <font>
        <condense val="0"/>
        <extend val="0"/>
        <color indexed="63"/>
      </font>
      <fill>
        <patternFill>
          <bgColor indexed="63"/>
        </patternFill>
      </fill>
    </dxf>
    <dxf>
      <font>
        <condense val="0"/>
        <extend val="0"/>
        <color indexed="42"/>
      </font>
      <fill>
        <patternFill>
          <bgColor indexed="42"/>
        </patternFill>
      </fill>
    </dxf>
    <dxf>
      <font>
        <condense val="0"/>
        <extend val="0"/>
        <color indexed="43"/>
      </font>
      <fill>
        <patternFill>
          <bgColor indexed="43"/>
        </patternFill>
      </fill>
    </dxf>
    <dxf>
      <font>
        <condense val="0"/>
        <extend val="0"/>
        <color indexed="10"/>
      </font>
      <fill>
        <patternFill>
          <bgColor indexed="10"/>
        </patternFill>
      </fill>
    </dxf>
    <dxf>
      <font>
        <condense val="0"/>
        <extend val="0"/>
        <color indexed="22"/>
      </font>
      <fill>
        <patternFill>
          <bgColor indexed="22"/>
        </patternFill>
      </fill>
    </dxf>
    <dxf>
      <font>
        <condense val="0"/>
        <extend val="0"/>
        <color indexed="23"/>
      </font>
      <fill>
        <patternFill>
          <bgColor indexed="23"/>
        </patternFill>
      </fill>
    </dxf>
    <dxf>
      <font>
        <condense val="0"/>
        <extend val="0"/>
        <color indexed="63"/>
      </font>
      <fill>
        <patternFill>
          <bgColor indexed="63"/>
        </patternFill>
      </fill>
    </dxf>
    <dxf>
      <font>
        <condense val="0"/>
        <extend val="0"/>
        <color indexed="63"/>
      </font>
      <fill>
        <patternFill>
          <bgColor indexed="63"/>
        </patternFill>
      </fill>
    </dxf>
    <dxf>
      <font>
        <condense val="0"/>
        <extend val="0"/>
        <color indexed="23"/>
      </font>
      <fill>
        <patternFill>
          <bgColor indexed="23"/>
        </patternFill>
      </fill>
    </dxf>
    <dxf>
      <font>
        <condense val="0"/>
        <extend val="0"/>
        <color indexed="22"/>
      </font>
      <fill>
        <patternFill>
          <bgColor indexed="22"/>
        </patternFill>
      </fill>
    </dxf>
    <dxf>
      <font>
        <condense val="0"/>
        <extend val="0"/>
        <color indexed="63"/>
      </font>
      <fill>
        <patternFill>
          <bgColor indexed="63"/>
        </patternFill>
      </fill>
    </dxf>
    <dxf>
      <font>
        <condense val="0"/>
        <extend val="0"/>
        <color indexed="23"/>
      </font>
      <fill>
        <patternFill>
          <bgColor indexed="23"/>
        </patternFill>
      </fill>
    </dxf>
    <dxf>
      <font>
        <condense val="0"/>
        <extend val="0"/>
        <color indexed="22"/>
      </font>
      <fill>
        <patternFill>
          <bgColor indexed="22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8A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600075</xdr:colOff>
      <xdr:row>35</xdr:row>
      <xdr:rowOff>85725</xdr:rowOff>
    </xdr:from>
    <xdr:to>
      <xdr:col>5</xdr:col>
      <xdr:colOff>371475</xdr:colOff>
      <xdr:row>42</xdr:row>
      <xdr:rowOff>9525</xdr:rowOff>
    </xdr:to>
    <xdr:grpSp>
      <xdr:nvGrpSpPr>
        <xdr:cNvPr id="43795" name="Group 60">
          <a:extLst>
            <a:ext uri="{FF2B5EF4-FFF2-40B4-BE49-F238E27FC236}">
              <a16:creationId xmlns:a16="http://schemas.microsoft.com/office/drawing/2014/main" id="{00000000-0008-0000-0000-000013AB0000}"/>
            </a:ext>
          </a:extLst>
        </xdr:cNvPr>
        <xdr:cNvGrpSpPr>
          <a:grpSpLocks/>
        </xdr:cNvGrpSpPr>
      </xdr:nvGrpSpPr>
      <xdr:grpSpPr bwMode="auto">
        <a:xfrm>
          <a:off x="3245908" y="8764058"/>
          <a:ext cx="2978150" cy="1035050"/>
          <a:chOff x="471" y="905"/>
          <a:chExt cx="290" cy="112"/>
        </a:xfrm>
      </xdr:grpSpPr>
      <xdr:grpSp>
        <xdr:nvGrpSpPr>
          <xdr:cNvPr id="43806" name="Group 33">
            <a:extLst>
              <a:ext uri="{FF2B5EF4-FFF2-40B4-BE49-F238E27FC236}">
                <a16:creationId xmlns:a16="http://schemas.microsoft.com/office/drawing/2014/main" id="{00000000-0008-0000-0000-00001EAB0000}"/>
              </a:ext>
            </a:extLst>
          </xdr:cNvPr>
          <xdr:cNvGrpSpPr>
            <a:grpSpLocks/>
          </xdr:cNvGrpSpPr>
        </xdr:nvGrpSpPr>
        <xdr:grpSpPr bwMode="auto">
          <a:xfrm>
            <a:off x="471" y="943"/>
            <a:ext cx="289" cy="35"/>
            <a:chOff x="6" y="829"/>
            <a:chExt cx="263" cy="35"/>
          </a:xfrm>
        </xdr:grpSpPr>
        <xdr:sp macro="" textlink="">
          <xdr:nvSpPr>
            <xdr:cNvPr id="4130" name="Text Box 34">
              <a:extLst>
                <a:ext uri="{FF2B5EF4-FFF2-40B4-BE49-F238E27FC236}">
                  <a16:creationId xmlns:a16="http://schemas.microsoft.com/office/drawing/2014/main" id="{00000000-0008-0000-0000-000022100000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6" y="829"/>
              <a:ext cx="78" cy="32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27432" bIns="18288" anchor="ctr" upright="1"/>
            <a:lstStyle/>
            <a:p>
              <a:pPr algn="ctr" rtl="0">
                <a:defRPr sz="1000"/>
              </a:pPr>
              <a:r>
                <a:rPr lang="es-MX" sz="1000" b="1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Preventivo</a:t>
              </a:r>
            </a:p>
          </xdr:txBody>
        </xdr:sp>
        <xdr:sp macro="" textlink="">
          <xdr:nvSpPr>
            <xdr:cNvPr id="4131" name="Text Box 35">
              <a:extLst>
                <a:ext uri="{FF2B5EF4-FFF2-40B4-BE49-F238E27FC236}">
                  <a16:creationId xmlns:a16="http://schemas.microsoft.com/office/drawing/2014/main" id="{00000000-0008-0000-0000-000023100000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84" y="829"/>
              <a:ext cx="185" cy="32"/>
            </a:xfrm>
            <a:prstGeom prst="rect">
              <a:avLst/>
            </a:prstGeom>
            <a:solidFill>
              <a:srgbClr val="80808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s-MX" sz="1000" b="1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Mayor al 5% y hasta el 10% </a:t>
              </a:r>
            </a:p>
          </xdr:txBody>
        </xdr:sp>
      </xdr:grpSp>
      <xdr:grpSp>
        <xdr:nvGrpSpPr>
          <xdr:cNvPr id="43807" name="Group 36">
            <a:extLst>
              <a:ext uri="{FF2B5EF4-FFF2-40B4-BE49-F238E27FC236}">
                <a16:creationId xmlns:a16="http://schemas.microsoft.com/office/drawing/2014/main" id="{00000000-0008-0000-0000-00001FAB0000}"/>
              </a:ext>
            </a:extLst>
          </xdr:cNvPr>
          <xdr:cNvGrpSpPr>
            <a:grpSpLocks/>
          </xdr:cNvGrpSpPr>
        </xdr:nvGrpSpPr>
        <xdr:grpSpPr bwMode="auto">
          <a:xfrm>
            <a:off x="471" y="905"/>
            <a:ext cx="288" cy="35"/>
            <a:chOff x="6" y="790"/>
            <a:chExt cx="263" cy="35"/>
          </a:xfrm>
        </xdr:grpSpPr>
        <xdr:sp macro="" textlink="">
          <xdr:nvSpPr>
            <xdr:cNvPr id="4133" name="Text Box 37">
              <a:extLst>
                <a:ext uri="{FF2B5EF4-FFF2-40B4-BE49-F238E27FC236}">
                  <a16:creationId xmlns:a16="http://schemas.microsoft.com/office/drawing/2014/main" id="{00000000-0008-0000-0000-000025100000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83" y="790"/>
              <a:ext cx="185" cy="35"/>
            </a:xfrm>
            <a:prstGeom prst="rect">
              <a:avLst/>
            </a:prstGeom>
            <a:solidFill>
              <a:srgbClr val="333333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s-MX" sz="1000" b="1" i="0" u="none" strike="noStrike" baseline="0">
                  <a:solidFill>
                    <a:srgbClr val="FFFFFF"/>
                  </a:solidFill>
                  <a:latin typeface="Arial"/>
                  <a:cs typeface="Arial"/>
                </a:rPr>
                <a:t>Mayor al 10%</a:t>
              </a:r>
            </a:p>
          </xdr:txBody>
        </xdr:sp>
        <xdr:sp macro="" textlink="">
          <xdr:nvSpPr>
            <xdr:cNvPr id="4134" name="Text Box 38">
              <a:extLst>
                <a:ext uri="{FF2B5EF4-FFF2-40B4-BE49-F238E27FC236}">
                  <a16:creationId xmlns:a16="http://schemas.microsoft.com/office/drawing/2014/main" id="{00000000-0008-0000-0000-000026100000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6" y="790"/>
              <a:ext cx="77" cy="35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27432" bIns="18288" anchor="ctr" upright="1"/>
            <a:lstStyle/>
            <a:p>
              <a:pPr algn="ctr" rtl="0">
                <a:defRPr sz="1000"/>
              </a:pPr>
              <a:r>
                <a:rPr lang="es-MX" sz="1000" b="1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Correctivo</a:t>
              </a:r>
            </a:p>
          </xdr:txBody>
        </xdr:sp>
      </xdr:grpSp>
      <xdr:grpSp>
        <xdr:nvGrpSpPr>
          <xdr:cNvPr id="43808" name="Group 53">
            <a:extLst>
              <a:ext uri="{FF2B5EF4-FFF2-40B4-BE49-F238E27FC236}">
                <a16:creationId xmlns:a16="http://schemas.microsoft.com/office/drawing/2014/main" id="{00000000-0008-0000-0000-000020AB0000}"/>
              </a:ext>
            </a:extLst>
          </xdr:cNvPr>
          <xdr:cNvGrpSpPr>
            <a:grpSpLocks/>
          </xdr:cNvGrpSpPr>
        </xdr:nvGrpSpPr>
        <xdr:grpSpPr bwMode="auto">
          <a:xfrm>
            <a:off x="472" y="982"/>
            <a:ext cx="289" cy="35"/>
            <a:chOff x="6" y="868"/>
            <a:chExt cx="264" cy="34"/>
          </a:xfrm>
        </xdr:grpSpPr>
        <xdr:sp macro="" textlink="">
          <xdr:nvSpPr>
            <xdr:cNvPr id="4150" name="Text Box 54">
              <a:extLst>
                <a:ext uri="{FF2B5EF4-FFF2-40B4-BE49-F238E27FC236}">
                  <a16:creationId xmlns:a16="http://schemas.microsoft.com/office/drawing/2014/main" id="{00000000-0008-0000-0000-000036100000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84" y="868"/>
              <a:ext cx="186" cy="34"/>
            </a:xfrm>
            <a:prstGeom prst="rect">
              <a:avLst/>
            </a:prstGeom>
            <a:solidFill>
              <a:srgbClr val="C0C0C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s-MX" sz="1000" b="1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Menor al 5%  </a:t>
              </a:r>
            </a:p>
          </xdr:txBody>
        </xdr:sp>
        <xdr:sp macro="" textlink="">
          <xdr:nvSpPr>
            <xdr:cNvPr id="4151" name="Text Box 55">
              <a:extLst>
                <a:ext uri="{FF2B5EF4-FFF2-40B4-BE49-F238E27FC236}">
                  <a16:creationId xmlns:a16="http://schemas.microsoft.com/office/drawing/2014/main" id="{00000000-0008-0000-0000-000037100000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6" y="868"/>
              <a:ext cx="78" cy="34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27432" bIns="18288" anchor="ctr" upright="1"/>
            <a:lstStyle/>
            <a:p>
              <a:pPr algn="ctr" rtl="0">
                <a:defRPr sz="1000"/>
              </a:pPr>
              <a:r>
                <a:rPr lang="es-MX" sz="1000" b="1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Razonable</a:t>
              </a:r>
            </a:p>
          </xdr:txBody>
        </xdr:sp>
      </xdr:grpSp>
    </xdr:grpSp>
    <xdr:clientData/>
  </xdr:twoCellAnchor>
  <xdr:twoCellAnchor>
    <xdr:from>
      <xdr:col>0</xdr:col>
      <xdr:colOff>66675</xdr:colOff>
      <xdr:row>35</xdr:row>
      <xdr:rowOff>104775</xdr:rowOff>
    </xdr:from>
    <xdr:to>
      <xdr:col>1</xdr:col>
      <xdr:colOff>180975</xdr:colOff>
      <xdr:row>42</xdr:row>
      <xdr:rowOff>38100</xdr:rowOff>
    </xdr:to>
    <xdr:grpSp>
      <xdr:nvGrpSpPr>
        <xdr:cNvPr id="43796" name="Group 61">
          <a:extLst>
            <a:ext uri="{FF2B5EF4-FFF2-40B4-BE49-F238E27FC236}">
              <a16:creationId xmlns:a16="http://schemas.microsoft.com/office/drawing/2014/main" id="{00000000-0008-0000-0000-000014AB0000}"/>
            </a:ext>
          </a:extLst>
        </xdr:cNvPr>
        <xdr:cNvGrpSpPr>
          <a:grpSpLocks/>
        </xdr:cNvGrpSpPr>
      </xdr:nvGrpSpPr>
      <xdr:grpSpPr bwMode="auto">
        <a:xfrm>
          <a:off x="66675" y="8783108"/>
          <a:ext cx="2760133" cy="1044575"/>
          <a:chOff x="471" y="905"/>
          <a:chExt cx="290" cy="112"/>
        </a:xfrm>
      </xdr:grpSpPr>
      <xdr:grpSp>
        <xdr:nvGrpSpPr>
          <xdr:cNvPr id="43797" name="Group 62">
            <a:extLst>
              <a:ext uri="{FF2B5EF4-FFF2-40B4-BE49-F238E27FC236}">
                <a16:creationId xmlns:a16="http://schemas.microsoft.com/office/drawing/2014/main" id="{00000000-0008-0000-0000-000015AB0000}"/>
              </a:ext>
            </a:extLst>
          </xdr:cNvPr>
          <xdr:cNvGrpSpPr>
            <a:grpSpLocks/>
          </xdr:cNvGrpSpPr>
        </xdr:nvGrpSpPr>
        <xdr:grpSpPr bwMode="auto">
          <a:xfrm>
            <a:off x="471" y="943"/>
            <a:ext cx="289" cy="35"/>
            <a:chOff x="6" y="829"/>
            <a:chExt cx="263" cy="35"/>
          </a:xfrm>
        </xdr:grpSpPr>
        <xdr:sp macro="" textlink="">
          <xdr:nvSpPr>
            <xdr:cNvPr id="4159" name="Text Box 63">
              <a:extLst>
                <a:ext uri="{FF2B5EF4-FFF2-40B4-BE49-F238E27FC236}">
                  <a16:creationId xmlns:a16="http://schemas.microsoft.com/office/drawing/2014/main" id="{00000000-0008-0000-0000-00003F100000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6" y="829"/>
              <a:ext cx="78" cy="33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27432" bIns="18288" anchor="ctr" upright="1"/>
            <a:lstStyle/>
            <a:p>
              <a:pPr algn="ctr" rtl="0">
                <a:defRPr sz="1000"/>
              </a:pPr>
              <a:r>
                <a:rPr lang="es-MX" sz="1000" b="1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Preventivo</a:t>
              </a:r>
            </a:p>
          </xdr:txBody>
        </xdr:sp>
        <xdr:sp macro="" textlink="">
          <xdr:nvSpPr>
            <xdr:cNvPr id="4160" name="Text Box 64">
              <a:extLst>
                <a:ext uri="{FF2B5EF4-FFF2-40B4-BE49-F238E27FC236}">
                  <a16:creationId xmlns:a16="http://schemas.microsoft.com/office/drawing/2014/main" id="{00000000-0008-0000-0000-000040100000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84" y="829"/>
              <a:ext cx="185" cy="33"/>
            </a:xfrm>
            <a:prstGeom prst="rect">
              <a:avLst/>
            </a:prstGeom>
            <a:solidFill>
              <a:srgbClr val="80808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s-MX" sz="1000" b="1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Mayor al 5% y hasta el 10% </a:t>
              </a:r>
            </a:p>
          </xdr:txBody>
        </xdr:sp>
      </xdr:grpSp>
      <xdr:grpSp>
        <xdr:nvGrpSpPr>
          <xdr:cNvPr id="43798" name="Group 65">
            <a:extLst>
              <a:ext uri="{FF2B5EF4-FFF2-40B4-BE49-F238E27FC236}">
                <a16:creationId xmlns:a16="http://schemas.microsoft.com/office/drawing/2014/main" id="{00000000-0008-0000-0000-000016AB0000}"/>
              </a:ext>
            </a:extLst>
          </xdr:cNvPr>
          <xdr:cNvGrpSpPr>
            <a:grpSpLocks/>
          </xdr:cNvGrpSpPr>
        </xdr:nvGrpSpPr>
        <xdr:grpSpPr bwMode="auto">
          <a:xfrm>
            <a:off x="471" y="905"/>
            <a:ext cx="288" cy="35"/>
            <a:chOff x="6" y="790"/>
            <a:chExt cx="263" cy="35"/>
          </a:xfrm>
        </xdr:grpSpPr>
        <xdr:sp macro="" textlink="">
          <xdr:nvSpPr>
            <xdr:cNvPr id="4162" name="Text Box 66">
              <a:extLst>
                <a:ext uri="{FF2B5EF4-FFF2-40B4-BE49-F238E27FC236}">
                  <a16:creationId xmlns:a16="http://schemas.microsoft.com/office/drawing/2014/main" id="{00000000-0008-0000-0000-000042100000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84" y="790"/>
              <a:ext cx="185" cy="35"/>
            </a:xfrm>
            <a:prstGeom prst="rect">
              <a:avLst/>
            </a:prstGeom>
            <a:solidFill>
              <a:srgbClr val="333333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s-MX" sz="1000" b="1" i="0" u="none" strike="noStrike" baseline="0">
                  <a:solidFill>
                    <a:srgbClr val="FFFFFF"/>
                  </a:solidFill>
                  <a:latin typeface="Arial"/>
                  <a:cs typeface="Arial"/>
                </a:rPr>
                <a:t>Mayor al 10%</a:t>
              </a:r>
            </a:p>
          </xdr:txBody>
        </xdr:sp>
        <xdr:sp macro="" textlink="">
          <xdr:nvSpPr>
            <xdr:cNvPr id="4163" name="Text Box 67">
              <a:extLst>
                <a:ext uri="{FF2B5EF4-FFF2-40B4-BE49-F238E27FC236}">
                  <a16:creationId xmlns:a16="http://schemas.microsoft.com/office/drawing/2014/main" id="{00000000-0008-0000-0000-000043100000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6" y="790"/>
              <a:ext cx="78" cy="35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27432" bIns="18288" anchor="ctr" upright="1"/>
            <a:lstStyle/>
            <a:p>
              <a:pPr algn="ctr" rtl="0">
                <a:defRPr sz="1000"/>
              </a:pPr>
              <a:r>
                <a:rPr lang="es-MX" sz="1000" b="1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Correctivo</a:t>
              </a:r>
            </a:p>
          </xdr:txBody>
        </xdr:sp>
      </xdr:grpSp>
      <xdr:grpSp>
        <xdr:nvGrpSpPr>
          <xdr:cNvPr id="43799" name="Group 68">
            <a:extLst>
              <a:ext uri="{FF2B5EF4-FFF2-40B4-BE49-F238E27FC236}">
                <a16:creationId xmlns:a16="http://schemas.microsoft.com/office/drawing/2014/main" id="{00000000-0008-0000-0000-000017AB0000}"/>
              </a:ext>
            </a:extLst>
          </xdr:cNvPr>
          <xdr:cNvGrpSpPr>
            <a:grpSpLocks/>
          </xdr:cNvGrpSpPr>
        </xdr:nvGrpSpPr>
        <xdr:grpSpPr bwMode="auto">
          <a:xfrm>
            <a:off x="472" y="982"/>
            <a:ext cx="289" cy="35"/>
            <a:chOff x="6" y="868"/>
            <a:chExt cx="264" cy="34"/>
          </a:xfrm>
        </xdr:grpSpPr>
        <xdr:sp macro="" textlink="">
          <xdr:nvSpPr>
            <xdr:cNvPr id="4165" name="Text Box 69">
              <a:extLst>
                <a:ext uri="{FF2B5EF4-FFF2-40B4-BE49-F238E27FC236}">
                  <a16:creationId xmlns:a16="http://schemas.microsoft.com/office/drawing/2014/main" id="{00000000-0008-0000-0000-000045100000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84" y="868"/>
              <a:ext cx="186" cy="34"/>
            </a:xfrm>
            <a:prstGeom prst="rect">
              <a:avLst/>
            </a:prstGeom>
            <a:solidFill>
              <a:srgbClr val="C0C0C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s-MX" sz="1000" b="1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Menor al 5%  </a:t>
              </a:r>
            </a:p>
          </xdr:txBody>
        </xdr:sp>
        <xdr:sp macro="" textlink="">
          <xdr:nvSpPr>
            <xdr:cNvPr id="4166" name="Text Box 70">
              <a:extLst>
                <a:ext uri="{FF2B5EF4-FFF2-40B4-BE49-F238E27FC236}">
                  <a16:creationId xmlns:a16="http://schemas.microsoft.com/office/drawing/2014/main" id="{00000000-0008-0000-0000-000046100000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6" y="868"/>
              <a:ext cx="79" cy="34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27432" bIns="18288" anchor="ctr" upright="1"/>
            <a:lstStyle/>
            <a:p>
              <a:pPr algn="ctr" rtl="0">
                <a:defRPr sz="1000"/>
              </a:pPr>
              <a:r>
                <a:rPr lang="es-MX" sz="1000" b="1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Razonable</a:t>
              </a:r>
            </a:p>
          </xdr:txBody>
        </xdr:sp>
      </xdr:grpSp>
    </xdr:grpSp>
    <xdr:clientData/>
  </xdr:twoCellAnchor>
  <xdr:twoCellAnchor editAs="oneCell">
    <xdr:from>
      <xdr:col>9</xdr:col>
      <xdr:colOff>100542</xdr:colOff>
      <xdr:row>0</xdr:row>
      <xdr:rowOff>0</xdr:rowOff>
    </xdr:from>
    <xdr:to>
      <xdr:col>12</xdr:col>
      <xdr:colOff>14817</xdr:colOff>
      <xdr:row>0</xdr:row>
      <xdr:rowOff>1608455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1F9BB7D2-8CDA-43AE-A17E-3C10C679E7E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81120" t="920" b="85147"/>
        <a:stretch/>
      </xdr:blipFill>
      <xdr:spPr bwMode="auto">
        <a:xfrm>
          <a:off x="9921875" y="0"/>
          <a:ext cx="1787525" cy="1608455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0</xdr:col>
      <xdr:colOff>0</xdr:colOff>
      <xdr:row>0</xdr:row>
      <xdr:rowOff>3810</xdr:rowOff>
    </xdr:from>
    <xdr:to>
      <xdr:col>6</xdr:col>
      <xdr:colOff>331417</xdr:colOff>
      <xdr:row>0</xdr:row>
      <xdr:rowOff>1371600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F28120D9-7BEB-4C07-BE61-7ADB85E03AD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146" t="15186" r="36070" b="20860"/>
        <a:stretch/>
      </xdr:blipFill>
      <xdr:spPr bwMode="auto">
        <a:xfrm>
          <a:off x="0" y="3810"/>
          <a:ext cx="7147084" cy="136779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0</xdr:col>
      <xdr:colOff>1080135</xdr:colOff>
      <xdr:row>0</xdr:row>
      <xdr:rowOff>1382395</xdr:rowOff>
    </xdr:from>
    <xdr:to>
      <xdr:col>4</xdr:col>
      <xdr:colOff>626533</xdr:colOff>
      <xdr:row>0</xdr:row>
      <xdr:rowOff>1751330</xdr:rowOff>
    </xdr:to>
    <xdr:sp macro="" textlink="">
      <xdr:nvSpPr>
        <xdr:cNvPr id="6" name="Cuadro de texto 3">
          <a:extLst>
            <a:ext uri="{FF2B5EF4-FFF2-40B4-BE49-F238E27FC236}">
              <a16:creationId xmlns:a16="http://schemas.microsoft.com/office/drawing/2014/main" id="{2F823F97-ADC3-4AE8-9CF5-895C5CA0C3E2}"/>
            </a:ext>
          </a:extLst>
        </xdr:cNvPr>
        <xdr:cNvSpPr txBox="1"/>
      </xdr:nvSpPr>
      <xdr:spPr>
        <a:xfrm>
          <a:off x="1080135" y="1382395"/>
          <a:ext cx="4171315" cy="368935"/>
        </a:xfrm>
        <a:prstGeom prst="rect">
          <a:avLst/>
        </a:prstGeom>
        <a:noFill/>
        <a:ln w="6350"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l">
            <a:lnSpc>
              <a:spcPct val="107000"/>
            </a:lnSpc>
            <a:spcBef>
              <a:spcPts val="600"/>
            </a:spcBef>
            <a:spcAft>
              <a:spcPts val="1400"/>
            </a:spcAft>
          </a:pPr>
          <a:r>
            <a:rPr lang="es-MX" sz="1000">
              <a:solidFill>
                <a:srgbClr val="4D182A"/>
              </a:solidFill>
              <a:effectLst/>
              <a:latin typeface="Noto Sans" panose="020B0502040504020204" pitchFamily="34" charset="0"/>
              <a:ea typeface="Yu Mincho" panose="02020400000000000000" pitchFamily="18" charset="-128"/>
              <a:cs typeface="Times New Roman" panose="02020603050405020304" pitchFamily="18" charset="0"/>
            </a:rPr>
            <a:t>Primera Sesión Ordinaria de Órgano de Gobierno 2025</a:t>
          </a:r>
          <a:endParaRPr lang="es-MX" sz="1050">
            <a:effectLst/>
            <a:latin typeface="Montserrat" pitchFamily="2" charset="77"/>
            <a:ea typeface="Yu Mincho" panose="02020400000000000000" pitchFamily="18" charset="-128"/>
            <a:cs typeface="Times New Roman" panose="02020603050405020304" pitchFamily="18" charset="0"/>
          </a:endParaRPr>
        </a:p>
        <a:p>
          <a:pPr algn="l">
            <a:lnSpc>
              <a:spcPct val="107000"/>
            </a:lnSpc>
            <a:spcBef>
              <a:spcPts val="600"/>
            </a:spcBef>
            <a:spcAft>
              <a:spcPts val="1400"/>
            </a:spcAft>
          </a:pPr>
          <a:r>
            <a:rPr lang="es-MX" sz="900">
              <a:solidFill>
                <a:srgbClr val="4D182A"/>
              </a:solidFill>
              <a:effectLst/>
              <a:latin typeface="Geomanist Medium" panose="02000503000000020004" pitchFamily="2" charset="77"/>
              <a:ea typeface="Yu Mincho" panose="02020400000000000000" pitchFamily="18" charset="-128"/>
              <a:cs typeface="Times New Roman" panose="02020603050405020304" pitchFamily="18" charset="0"/>
            </a:rPr>
            <a:t> </a:t>
          </a:r>
          <a:endParaRPr lang="es-MX" sz="1050">
            <a:effectLst/>
            <a:latin typeface="Montserrat" pitchFamily="2" charset="77"/>
            <a:ea typeface="Yu Mincho" panose="02020400000000000000" pitchFamily="18" charset="-128"/>
            <a:cs typeface="Times New Roman" panose="02020603050405020304" pitchFamily="18" charset="0"/>
          </a:endParaRPr>
        </a:p>
        <a:p>
          <a:pPr algn="l">
            <a:lnSpc>
              <a:spcPct val="107000"/>
            </a:lnSpc>
            <a:spcBef>
              <a:spcPts val="600"/>
            </a:spcBef>
            <a:spcAft>
              <a:spcPts val="1400"/>
            </a:spcAft>
          </a:pPr>
          <a:r>
            <a:rPr lang="es-MX" sz="900">
              <a:solidFill>
                <a:srgbClr val="FFFFFF"/>
              </a:solidFill>
              <a:effectLst/>
              <a:latin typeface="Geomanist Medium" panose="02000503000000020004" pitchFamily="2" charset="77"/>
              <a:ea typeface="Yu Mincho" panose="02020400000000000000" pitchFamily="18" charset="-128"/>
              <a:cs typeface="Times New Roman" panose="02020603050405020304" pitchFamily="18" charset="0"/>
            </a:rPr>
            <a:t> </a:t>
          </a:r>
          <a:endParaRPr lang="es-MX" sz="1050">
            <a:effectLst/>
            <a:latin typeface="Montserrat" pitchFamily="2" charset="77"/>
            <a:ea typeface="Yu Mincho" panose="02020400000000000000" pitchFamily="18" charset="-128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409575</xdr:colOff>
      <xdr:row>42</xdr:row>
      <xdr:rowOff>0</xdr:rowOff>
    </xdr:from>
    <xdr:to>
      <xdr:col>6</xdr:col>
      <xdr:colOff>323850</xdr:colOff>
      <xdr:row>48</xdr:row>
      <xdr:rowOff>95250</xdr:rowOff>
    </xdr:to>
    <xdr:grpSp>
      <xdr:nvGrpSpPr>
        <xdr:cNvPr id="44857" name="Group 1">
          <a:extLst>
            <a:ext uri="{FF2B5EF4-FFF2-40B4-BE49-F238E27FC236}">
              <a16:creationId xmlns:a16="http://schemas.microsoft.com/office/drawing/2014/main" id="{00000000-0008-0000-0100-000039AF0000}"/>
            </a:ext>
          </a:extLst>
        </xdr:cNvPr>
        <xdr:cNvGrpSpPr>
          <a:grpSpLocks/>
        </xdr:cNvGrpSpPr>
      </xdr:nvGrpSpPr>
      <xdr:grpSpPr bwMode="auto">
        <a:xfrm>
          <a:off x="921544" y="8905875"/>
          <a:ext cx="7546181" cy="1095375"/>
          <a:chOff x="97" y="21202"/>
          <a:chExt cx="635" cy="112"/>
        </a:xfrm>
      </xdr:grpSpPr>
      <xdr:grpSp>
        <xdr:nvGrpSpPr>
          <xdr:cNvPr id="44858" name="Group 2">
            <a:extLst>
              <a:ext uri="{FF2B5EF4-FFF2-40B4-BE49-F238E27FC236}">
                <a16:creationId xmlns:a16="http://schemas.microsoft.com/office/drawing/2014/main" id="{00000000-0008-0000-0100-00003AAF0000}"/>
              </a:ext>
            </a:extLst>
          </xdr:cNvPr>
          <xdr:cNvGrpSpPr>
            <a:grpSpLocks/>
          </xdr:cNvGrpSpPr>
        </xdr:nvGrpSpPr>
        <xdr:grpSpPr bwMode="auto">
          <a:xfrm>
            <a:off x="465" y="21202"/>
            <a:ext cx="267" cy="112"/>
            <a:chOff x="465" y="21202"/>
            <a:chExt cx="267" cy="112"/>
          </a:xfrm>
        </xdr:grpSpPr>
        <xdr:grpSp>
          <xdr:nvGrpSpPr>
            <xdr:cNvPr id="44869" name="Group 3">
              <a:extLst>
                <a:ext uri="{FF2B5EF4-FFF2-40B4-BE49-F238E27FC236}">
                  <a16:creationId xmlns:a16="http://schemas.microsoft.com/office/drawing/2014/main" id="{00000000-0008-0000-0100-000045AF0000}"/>
                </a:ext>
              </a:extLst>
            </xdr:cNvPr>
            <xdr:cNvGrpSpPr>
              <a:grpSpLocks/>
            </xdr:cNvGrpSpPr>
          </xdr:nvGrpSpPr>
          <xdr:grpSpPr bwMode="auto">
            <a:xfrm>
              <a:off x="465" y="21241"/>
              <a:ext cx="267" cy="35"/>
              <a:chOff x="6" y="829"/>
              <a:chExt cx="263" cy="35"/>
            </a:xfrm>
          </xdr:grpSpPr>
          <xdr:sp macro="" textlink="">
            <xdr:nvSpPr>
              <xdr:cNvPr id="39940" name="Text Box 4">
                <a:extLst>
                  <a:ext uri="{FF2B5EF4-FFF2-40B4-BE49-F238E27FC236}">
                    <a16:creationId xmlns:a16="http://schemas.microsoft.com/office/drawing/2014/main" id="{00000000-0008-0000-0100-0000049C0000}"/>
                  </a:ext>
                </a:extLst>
              </xdr:cNvPr>
              <xdr:cNvSpPr txBox="1">
                <a:spLocks noChangeArrowheads="1"/>
              </xdr:cNvSpPr>
            </xdr:nvSpPr>
            <xdr:spPr bwMode="auto">
              <a:xfrm>
                <a:off x="6" y="831"/>
                <a:ext cx="78" cy="33"/>
              </a:xfrm>
              <a:prstGeom prst="rect">
                <a:avLst/>
              </a:prstGeom>
              <a:solidFill>
                <a:srgbClr val="FFFFFF"/>
              </a:solidFill>
              <a:ln w="9525">
                <a:solidFill>
                  <a:srgbClr val="000000"/>
                </a:solidFill>
                <a:miter lim="800000"/>
                <a:headEnd/>
                <a:tailEnd/>
              </a:ln>
            </xdr:spPr>
            <xdr:txBody>
              <a:bodyPr vertOverflow="clip" wrap="square" lIns="27432" tIns="18288" rIns="27432" bIns="18288" anchor="ctr" upright="1"/>
              <a:lstStyle/>
              <a:p>
                <a:pPr algn="ctr" rtl="0">
                  <a:defRPr sz="1000"/>
                </a:pPr>
                <a:r>
                  <a:rPr lang="es-MX" sz="10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Preventivo</a:t>
                </a:r>
              </a:p>
            </xdr:txBody>
          </xdr:sp>
          <xdr:sp macro="" textlink="">
            <xdr:nvSpPr>
              <xdr:cNvPr id="39941" name="Text Box 5">
                <a:extLst>
                  <a:ext uri="{FF2B5EF4-FFF2-40B4-BE49-F238E27FC236}">
                    <a16:creationId xmlns:a16="http://schemas.microsoft.com/office/drawing/2014/main" id="{00000000-0008-0000-0100-0000059C0000}"/>
                  </a:ext>
                </a:extLst>
              </xdr:cNvPr>
              <xdr:cNvSpPr txBox="1">
                <a:spLocks noChangeArrowheads="1"/>
              </xdr:cNvSpPr>
            </xdr:nvSpPr>
            <xdr:spPr bwMode="auto">
              <a:xfrm>
                <a:off x="84" y="831"/>
                <a:ext cx="185" cy="33"/>
              </a:xfrm>
              <a:prstGeom prst="rect">
                <a:avLst/>
              </a:prstGeom>
              <a:solidFill>
                <a:srgbClr val="808080"/>
              </a:solidFill>
              <a:ln w="9525">
                <a:solidFill>
                  <a:srgbClr val="000000"/>
                </a:solidFill>
                <a:miter lim="800000"/>
                <a:headEnd/>
                <a:tailEnd/>
              </a:ln>
            </xdr:spPr>
            <xdr:txBody>
              <a:bodyPr vertOverflow="clip" wrap="square" lIns="27432" tIns="18288" rIns="27432" bIns="18288" anchor="ctr" upright="1"/>
              <a:lstStyle/>
              <a:p>
                <a:pPr algn="ctr" rtl="0">
                  <a:defRPr sz="1000"/>
                </a:pPr>
                <a:r>
                  <a:rPr lang="es-MX" sz="10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Mayor al 5% y hasta el 10% </a:t>
                </a:r>
              </a:p>
            </xdr:txBody>
          </xdr:sp>
        </xdr:grpSp>
        <xdr:grpSp>
          <xdr:nvGrpSpPr>
            <xdr:cNvPr id="44870" name="Group 6">
              <a:extLst>
                <a:ext uri="{FF2B5EF4-FFF2-40B4-BE49-F238E27FC236}">
                  <a16:creationId xmlns:a16="http://schemas.microsoft.com/office/drawing/2014/main" id="{00000000-0008-0000-0100-000046AF0000}"/>
                </a:ext>
              </a:extLst>
            </xdr:cNvPr>
            <xdr:cNvGrpSpPr>
              <a:grpSpLocks/>
            </xdr:cNvGrpSpPr>
          </xdr:nvGrpSpPr>
          <xdr:grpSpPr bwMode="auto">
            <a:xfrm>
              <a:off x="465" y="21202"/>
              <a:ext cx="267" cy="35"/>
              <a:chOff x="6" y="790"/>
              <a:chExt cx="263" cy="35"/>
            </a:xfrm>
          </xdr:grpSpPr>
          <xdr:sp macro="" textlink="">
            <xdr:nvSpPr>
              <xdr:cNvPr id="39943" name="Text Box 7">
                <a:extLst>
                  <a:ext uri="{FF2B5EF4-FFF2-40B4-BE49-F238E27FC236}">
                    <a16:creationId xmlns:a16="http://schemas.microsoft.com/office/drawing/2014/main" id="{00000000-0008-0000-0100-0000079C0000}"/>
                  </a:ext>
                </a:extLst>
              </xdr:cNvPr>
              <xdr:cNvSpPr txBox="1">
                <a:spLocks noChangeArrowheads="1"/>
              </xdr:cNvSpPr>
            </xdr:nvSpPr>
            <xdr:spPr bwMode="auto">
              <a:xfrm>
                <a:off x="84" y="790"/>
                <a:ext cx="185" cy="35"/>
              </a:xfrm>
              <a:prstGeom prst="rect">
                <a:avLst/>
              </a:prstGeom>
              <a:solidFill>
                <a:srgbClr val="333333"/>
              </a:solidFill>
              <a:ln w="9525">
                <a:solidFill>
                  <a:srgbClr val="000000"/>
                </a:solidFill>
                <a:miter lim="800000"/>
                <a:headEnd/>
                <a:tailEnd/>
              </a:ln>
            </xdr:spPr>
            <xdr:txBody>
              <a:bodyPr vertOverflow="clip" wrap="square" lIns="27432" tIns="22860" rIns="27432" bIns="22860" anchor="ctr" upright="1"/>
              <a:lstStyle/>
              <a:p>
                <a:pPr algn="ctr" rtl="0">
                  <a:defRPr sz="1000"/>
                </a:pPr>
                <a:r>
                  <a:rPr lang="es-MX" sz="1000" b="1" i="0" u="none" strike="noStrike" baseline="0">
                    <a:solidFill>
                      <a:srgbClr val="FFFFFF"/>
                    </a:solidFill>
                    <a:latin typeface="Arial"/>
                    <a:cs typeface="Arial"/>
                  </a:rPr>
                  <a:t>Mayor al 10%</a:t>
                </a:r>
              </a:p>
            </xdr:txBody>
          </xdr:sp>
          <xdr:sp macro="" textlink="">
            <xdr:nvSpPr>
              <xdr:cNvPr id="39944" name="Text Box 8">
                <a:extLst>
                  <a:ext uri="{FF2B5EF4-FFF2-40B4-BE49-F238E27FC236}">
                    <a16:creationId xmlns:a16="http://schemas.microsoft.com/office/drawing/2014/main" id="{00000000-0008-0000-0100-0000089C0000}"/>
                  </a:ext>
                </a:extLst>
              </xdr:cNvPr>
              <xdr:cNvSpPr txBox="1">
                <a:spLocks noChangeArrowheads="1"/>
              </xdr:cNvSpPr>
            </xdr:nvSpPr>
            <xdr:spPr bwMode="auto">
              <a:xfrm>
                <a:off x="6" y="790"/>
                <a:ext cx="78" cy="35"/>
              </a:xfrm>
              <a:prstGeom prst="rect">
                <a:avLst/>
              </a:prstGeom>
              <a:solidFill>
                <a:srgbClr val="FFFFFF"/>
              </a:solidFill>
              <a:ln w="9525">
                <a:solidFill>
                  <a:srgbClr val="000000"/>
                </a:solidFill>
                <a:miter lim="800000"/>
                <a:headEnd/>
                <a:tailEnd/>
              </a:ln>
            </xdr:spPr>
            <xdr:txBody>
              <a:bodyPr vertOverflow="clip" wrap="square" lIns="27432" tIns="18288" rIns="27432" bIns="18288" anchor="ctr" upright="1"/>
              <a:lstStyle/>
              <a:p>
                <a:pPr algn="ctr" rtl="0">
                  <a:defRPr sz="1000"/>
                </a:pPr>
                <a:r>
                  <a:rPr lang="es-MX" sz="10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Correctivo</a:t>
                </a:r>
              </a:p>
            </xdr:txBody>
          </xdr:sp>
        </xdr:grpSp>
        <xdr:grpSp>
          <xdr:nvGrpSpPr>
            <xdr:cNvPr id="44871" name="Group 9">
              <a:extLst>
                <a:ext uri="{FF2B5EF4-FFF2-40B4-BE49-F238E27FC236}">
                  <a16:creationId xmlns:a16="http://schemas.microsoft.com/office/drawing/2014/main" id="{00000000-0008-0000-0100-000047AF0000}"/>
                </a:ext>
              </a:extLst>
            </xdr:cNvPr>
            <xdr:cNvGrpSpPr>
              <a:grpSpLocks/>
            </xdr:cNvGrpSpPr>
          </xdr:nvGrpSpPr>
          <xdr:grpSpPr bwMode="auto">
            <a:xfrm>
              <a:off x="465" y="21279"/>
              <a:ext cx="267" cy="35"/>
              <a:chOff x="6" y="868"/>
              <a:chExt cx="264" cy="34"/>
            </a:xfrm>
          </xdr:grpSpPr>
          <xdr:sp macro="" textlink="">
            <xdr:nvSpPr>
              <xdr:cNvPr id="39946" name="Text Box 10">
                <a:extLst>
                  <a:ext uri="{FF2B5EF4-FFF2-40B4-BE49-F238E27FC236}">
                    <a16:creationId xmlns:a16="http://schemas.microsoft.com/office/drawing/2014/main" id="{00000000-0008-0000-0100-00000A9C0000}"/>
                  </a:ext>
                </a:extLst>
              </xdr:cNvPr>
              <xdr:cNvSpPr txBox="1">
                <a:spLocks noChangeArrowheads="1"/>
              </xdr:cNvSpPr>
            </xdr:nvSpPr>
            <xdr:spPr bwMode="auto">
              <a:xfrm>
                <a:off x="84" y="868"/>
                <a:ext cx="186" cy="34"/>
              </a:xfrm>
              <a:prstGeom prst="rect">
                <a:avLst/>
              </a:prstGeom>
              <a:solidFill>
                <a:srgbClr val="C0C0C0"/>
              </a:solidFill>
              <a:ln w="9525">
                <a:solidFill>
                  <a:srgbClr val="000000"/>
                </a:solidFill>
                <a:miter lim="800000"/>
                <a:headEnd/>
                <a:tailEnd/>
              </a:ln>
            </xdr:spPr>
            <xdr:txBody>
              <a:bodyPr vertOverflow="clip" wrap="square" lIns="27432" tIns="18288" rIns="27432" bIns="18288" anchor="ctr" upright="1"/>
              <a:lstStyle/>
              <a:p>
                <a:pPr algn="ctr" rtl="0">
                  <a:defRPr sz="1000"/>
                </a:pPr>
                <a:r>
                  <a:rPr lang="es-MX" sz="10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Menor al 5%  </a:t>
                </a:r>
              </a:p>
            </xdr:txBody>
          </xdr:sp>
          <xdr:sp macro="" textlink="">
            <xdr:nvSpPr>
              <xdr:cNvPr id="39947" name="Text Box 11">
                <a:extLst>
                  <a:ext uri="{FF2B5EF4-FFF2-40B4-BE49-F238E27FC236}">
                    <a16:creationId xmlns:a16="http://schemas.microsoft.com/office/drawing/2014/main" id="{00000000-0008-0000-0100-00000B9C0000}"/>
                  </a:ext>
                </a:extLst>
              </xdr:cNvPr>
              <xdr:cNvSpPr txBox="1">
                <a:spLocks noChangeArrowheads="1"/>
              </xdr:cNvSpPr>
            </xdr:nvSpPr>
            <xdr:spPr bwMode="auto">
              <a:xfrm>
                <a:off x="6" y="868"/>
                <a:ext cx="80" cy="34"/>
              </a:xfrm>
              <a:prstGeom prst="rect">
                <a:avLst/>
              </a:prstGeom>
              <a:solidFill>
                <a:srgbClr val="FFFFFF"/>
              </a:solidFill>
              <a:ln w="9525">
                <a:solidFill>
                  <a:srgbClr val="000000"/>
                </a:solidFill>
                <a:miter lim="800000"/>
                <a:headEnd/>
                <a:tailEnd/>
              </a:ln>
            </xdr:spPr>
            <xdr:txBody>
              <a:bodyPr vertOverflow="clip" wrap="square" lIns="27432" tIns="18288" rIns="27432" bIns="18288" anchor="ctr" upright="1"/>
              <a:lstStyle/>
              <a:p>
                <a:pPr algn="ctr" rtl="0">
                  <a:defRPr sz="1000"/>
                </a:pPr>
                <a:r>
                  <a:rPr lang="es-MX" sz="10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Razonable</a:t>
                </a:r>
              </a:p>
            </xdr:txBody>
          </xdr:sp>
        </xdr:grpSp>
      </xdr:grpSp>
      <xdr:grpSp>
        <xdr:nvGrpSpPr>
          <xdr:cNvPr id="44859" name="Group 12">
            <a:extLst>
              <a:ext uri="{FF2B5EF4-FFF2-40B4-BE49-F238E27FC236}">
                <a16:creationId xmlns:a16="http://schemas.microsoft.com/office/drawing/2014/main" id="{00000000-0008-0000-0100-00003BAF0000}"/>
              </a:ext>
            </a:extLst>
          </xdr:cNvPr>
          <xdr:cNvGrpSpPr>
            <a:grpSpLocks/>
          </xdr:cNvGrpSpPr>
        </xdr:nvGrpSpPr>
        <xdr:grpSpPr bwMode="auto">
          <a:xfrm>
            <a:off x="97" y="21202"/>
            <a:ext cx="267" cy="112"/>
            <a:chOff x="97" y="21202"/>
            <a:chExt cx="267" cy="112"/>
          </a:xfrm>
        </xdr:grpSpPr>
        <xdr:grpSp>
          <xdr:nvGrpSpPr>
            <xdr:cNvPr id="44860" name="Group 13">
              <a:extLst>
                <a:ext uri="{FF2B5EF4-FFF2-40B4-BE49-F238E27FC236}">
                  <a16:creationId xmlns:a16="http://schemas.microsoft.com/office/drawing/2014/main" id="{00000000-0008-0000-0100-00003CAF0000}"/>
                </a:ext>
              </a:extLst>
            </xdr:cNvPr>
            <xdr:cNvGrpSpPr>
              <a:grpSpLocks/>
            </xdr:cNvGrpSpPr>
          </xdr:nvGrpSpPr>
          <xdr:grpSpPr bwMode="auto">
            <a:xfrm>
              <a:off x="97" y="21241"/>
              <a:ext cx="267" cy="35"/>
              <a:chOff x="6" y="829"/>
              <a:chExt cx="263" cy="35"/>
            </a:xfrm>
          </xdr:grpSpPr>
          <xdr:sp macro="" textlink="">
            <xdr:nvSpPr>
              <xdr:cNvPr id="39950" name="Text Box 14">
                <a:extLst>
                  <a:ext uri="{FF2B5EF4-FFF2-40B4-BE49-F238E27FC236}">
                    <a16:creationId xmlns:a16="http://schemas.microsoft.com/office/drawing/2014/main" id="{00000000-0008-0000-0100-00000E9C0000}"/>
                  </a:ext>
                </a:extLst>
              </xdr:cNvPr>
              <xdr:cNvSpPr txBox="1">
                <a:spLocks noChangeArrowheads="1"/>
              </xdr:cNvSpPr>
            </xdr:nvSpPr>
            <xdr:spPr bwMode="auto">
              <a:xfrm>
                <a:off x="6" y="831"/>
                <a:ext cx="78" cy="33"/>
              </a:xfrm>
              <a:prstGeom prst="rect">
                <a:avLst/>
              </a:prstGeom>
              <a:solidFill>
                <a:srgbClr val="FFFFFF"/>
              </a:solidFill>
              <a:ln w="9525">
                <a:solidFill>
                  <a:srgbClr val="000000"/>
                </a:solidFill>
                <a:miter lim="800000"/>
                <a:headEnd/>
                <a:tailEnd/>
              </a:ln>
            </xdr:spPr>
            <xdr:txBody>
              <a:bodyPr vertOverflow="clip" wrap="square" lIns="27432" tIns="18288" rIns="27432" bIns="18288" anchor="ctr" upright="1"/>
              <a:lstStyle/>
              <a:p>
                <a:pPr algn="ctr" rtl="0">
                  <a:defRPr sz="1000"/>
                </a:pPr>
                <a:r>
                  <a:rPr lang="es-MX" sz="10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Preventivo</a:t>
                </a:r>
              </a:p>
            </xdr:txBody>
          </xdr:sp>
          <xdr:sp macro="" textlink="">
            <xdr:nvSpPr>
              <xdr:cNvPr id="39951" name="Text Box 15">
                <a:extLst>
                  <a:ext uri="{FF2B5EF4-FFF2-40B4-BE49-F238E27FC236}">
                    <a16:creationId xmlns:a16="http://schemas.microsoft.com/office/drawing/2014/main" id="{00000000-0008-0000-0100-00000F9C0000}"/>
                  </a:ext>
                </a:extLst>
              </xdr:cNvPr>
              <xdr:cNvSpPr txBox="1">
                <a:spLocks noChangeArrowheads="1"/>
              </xdr:cNvSpPr>
            </xdr:nvSpPr>
            <xdr:spPr bwMode="auto">
              <a:xfrm>
                <a:off x="84" y="831"/>
                <a:ext cx="185" cy="33"/>
              </a:xfrm>
              <a:prstGeom prst="rect">
                <a:avLst/>
              </a:prstGeom>
              <a:solidFill>
                <a:srgbClr val="808080"/>
              </a:solidFill>
              <a:ln w="9525">
                <a:solidFill>
                  <a:srgbClr val="000000"/>
                </a:solidFill>
                <a:miter lim="800000"/>
                <a:headEnd/>
                <a:tailEnd/>
              </a:ln>
            </xdr:spPr>
            <xdr:txBody>
              <a:bodyPr vertOverflow="clip" wrap="square" lIns="27432" tIns="18288" rIns="27432" bIns="18288" anchor="ctr" upright="1"/>
              <a:lstStyle/>
              <a:p>
                <a:pPr algn="ctr" rtl="0">
                  <a:defRPr sz="1000"/>
                </a:pPr>
                <a:r>
                  <a:rPr lang="es-MX" sz="10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Mayor al 5% y hasta el 10% </a:t>
                </a:r>
              </a:p>
            </xdr:txBody>
          </xdr:sp>
        </xdr:grpSp>
        <xdr:grpSp>
          <xdr:nvGrpSpPr>
            <xdr:cNvPr id="44861" name="Group 16">
              <a:extLst>
                <a:ext uri="{FF2B5EF4-FFF2-40B4-BE49-F238E27FC236}">
                  <a16:creationId xmlns:a16="http://schemas.microsoft.com/office/drawing/2014/main" id="{00000000-0008-0000-0100-00003DAF0000}"/>
                </a:ext>
              </a:extLst>
            </xdr:cNvPr>
            <xdr:cNvGrpSpPr>
              <a:grpSpLocks/>
            </xdr:cNvGrpSpPr>
          </xdr:nvGrpSpPr>
          <xdr:grpSpPr bwMode="auto">
            <a:xfrm>
              <a:off x="97" y="21202"/>
              <a:ext cx="267" cy="35"/>
              <a:chOff x="6" y="790"/>
              <a:chExt cx="263" cy="35"/>
            </a:xfrm>
          </xdr:grpSpPr>
          <xdr:sp macro="" textlink="">
            <xdr:nvSpPr>
              <xdr:cNvPr id="39953" name="Text Box 17">
                <a:extLst>
                  <a:ext uri="{FF2B5EF4-FFF2-40B4-BE49-F238E27FC236}">
                    <a16:creationId xmlns:a16="http://schemas.microsoft.com/office/drawing/2014/main" id="{00000000-0008-0000-0100-0000119C0000}"/>
                  </a:ext>
                </a:extLst>
              </xdr:cNvPr>
              <xdr:cNvSpPr txBox="1">
                <a:spLocks noChangeArrowheads="1"/>
              </xdr:cNvSpPr>
            </xdr:nvSpPr>
            <xdr:spPr bwMode="auto">
              <a:xfrm>
                <a:off x="84" y="790"/>
                <a:ext cx="185" cy="35"/>
              </a:xfrm>
              <a:prstGeom prst="rect">
                <a:avLst/>
              </a:prstGeom>
              <a:solidFill>
                <a:srgbClr val="333333"/>
              </a:solidFill>
              <a:ln w="9525">
                <a:solidFill>
                  <a:srgbClr val="000000"/>
                </a:solidFill>
                <a:miter lim="800000"/>
                <a:headEnd/>
                <a:tailEnd/>
              </a:ln>
            </xdr:spPr>
            <xdr:txBody>
              <a:bodyPr vertOverflow="clip" wrap="square" lIns="27432" tIns="22860" rIns="27432" bIns="22860" anchor="ctr" upright="1"/>
              <a:lstStyle/>
              <a:p>
                <a:pPr algn="ctr" rtl="0">
                  <a:defRPr sz="1000"/>
                </a:pPr>
                <a:r>
                  <a:rPr lang="es-MX" sz="1000" b="1" i="0" u="none" strike="noStrike" baseline="0">
                    <a:solidFill>
                      <a:srgbClr val="FFFFFF"/>
                    </a:solidFill>
                    <a:latin typeface="Arial"/>
                    <a:cs typeface="Arial"/>
                  </a:rPr>
                  <a:t>Mayor al 10%</a:t>
                </a:r>
              </a:p>
            </xdr:txBody>
          </xdr:sp>
          <xdr:sp macro="" textlink="">
            <xdr:nvSpPr>
              <xdr:cNvPr id="39954" name="Text Box 18">
                <a:extLst>
                  <a:ext uri="{FF2B5EF4-FFF2-40B4-BE49-F238E27FC236}">
                    <a16:creationId xmlns:a16="http://schemas.microsoft.com/office/drawing/2014/main" id="{00000000-0008-0000-0100-0000129C0000}"/>
                  </a:ext>
                </a:extLst>
              </xdr:cNvPr>
              <xdr:cNvSpPr txBox="1">
                <a:spLocks noChangeArrowheads="1"/>
              </xdr:cNvSpPr>
            </xdr:nvSpPr>
            <xdr:spPr bwMode="auto">
              <a:xfrm>
                <a:off x="6" y="790"/>
                <a:ext cx="78" cy="35"/>
              </a:xfrm>
              <a:prstGeom prst="rect">
                <a:avLst/>
              </a:prstGeom>
              <a:solidFill>
                <a:srgbClr val="FFFFFF"/>
              </a:solidFill>
              <a:ln w="9525">
                <a:solidFill>
                  <a:srgbClr val="000000"/>
                </a:solidFill>
                <a:miter lim="800000"/>
                <a:headEnd/>
                <a:tailEnd/>
              </a:ln>
            </xdr:spPr>
            <xdr:txBody>
              <a:bodyPr vertOverflow="clip" wrap="square" lIns="27432" tIns="18288" rIns="27432" bIns="18288" anchor="ctr" upright="1"/>
              <a:lstStyle/>
              <a:p>
                <a:pPr algn="ctr" rtl="0">
                  <a:defRPr sz="1000"/>
                </a:pPr>
                <a:r>
                  <a:rPr lang="es-MX" sz="10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Correctivo</a:t>
                </a:r>
              </a:p>
            </xdr:txBody>
          </xdr:sp>
        </xdr:grpSp>
        <xdr:grpSp>
          <xdr:nvGrpSpPr>
            <xdr:cNvPr id="44862" name="Group 19">
              <a:extLst>
                <a:ext uri="{FF2B5EF4-FFF2-40B4-BE49-F238E27FC236}">
                  <a16:creationId xmlns:a16="http://schemas.microsoft.com/office/drawing/2014/main" id="{00000000-0008-0000-0100-00003EAF0000}"/>
                </a:ext>
              </a:extLst>
            </xdr:cNvPr>
            <xdr:cNvGrpSpPr>
              <a:grpSpLocks/>
            </xdr:cNvGrpSpPr>
          </xdr:nvGrpSpPr>
          <xdr:grpSpPr bwMode="auto">
            <a:xfrm>
              <a:off x="97" y="21279"/>
              <a:ext cx="267" cy="35"/>
              <a:chOff x="6" y="868"/>
              <a:chExt cx="264" cy="34"/>
            </a:xfrm>
          </xdr:grpSpPr>
          <xdr:sp macro="" textlink="">
            <xdr:nvSpPr>
              <xdr:cNvPr id="39956" name="Text Box 20">
                <a:extLst>
                  <a:ext uri="{FF2B5EF4-FFF2-40B4-BE49-F238E27FC236}">
                    <a16:creationId xmlns:a16="http://schemas.microsoft.com/office/drawing/2014/main" id="{00000000-0008-0000-0100-0000149C0000}"/>
                  </a:ext>
                </a:extLst>
              </xdr:cNvPr>
              <xdr:cNvSpPr txBox="1">
                <a:spLocks noChangeArrowheads="1"/>
              </xdr:cNvSpPr>
            </xdr:nvSpPr>
            <xdr:spPr bwMode="auto">
              <a:xfrm>
                <a:off x="86" y="868"/>
                <a:ext cx="186" cy="34"/>
              </a:xfrm>
              <a:prstGeom prst="rect">
                <a:avLst/>
              </a:prstGeom>
              <a:solidFill>
                <a:srgbClr val="C0C0C0"/>
              </a:solidFill>
              <a:ln w="9525">
                <a:solidFill>
                  <a:srgbClr val="000000"/>
                </a:solidFill>
                <a:miter lim="800000"/>
                <a:headEnd/>
                <a:tailEnd/>
              </a:ln>
            </xdr:spPr>
            <xdr:txBody>
              <a:bodyPr vertOverflow="clip" wrap="square" lIns="27432" tIns="18288" rIns="27432" bIns="18288" anchor="ctr" upright="1"/>
              <a:lstStyle/>
              <a:p>
                <a:pPr algn="ctr" rtl="0">
                  <a:defRPr sz="1000"/>
                </a:pPr>
                <a:r>
                  <a:rPr lang="es-MX" sz="10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Menor al 5%  </a:t>
                </a:r>
              </a:p>
            </xdr:txBody>
          </xdr:sp>
          <xdr:sp macro="" textlink="">
            <xdr:nvSpPr>
              <xdr:cNvPr id="39957" name="Text Box 21">
                <a:extLst>
                  <a:ext uri="{FF2B5EF4-FFF2-40B4-BE49-F238E27FC236}">
                    <a16:creationId xmlns:a16="http://schemas.microsoft.com/office/drawing/2014/main" id="{00000000-0008-0000-0100-0000159C0000}"/>
                  </a:ext>
                </a:extLst>
              </xdr:cNvPr>
              <xdr:cNvSpPr txBox="1">
                <a:spLocks noChangeArrowheads="1"/>
              </xdr:cNvSpPr>
            </xdr:nvSpPr>
            <xdr:spPr bwMode="auto">
              <a:xfrm>
                <a:off x="6" y="868"/>
                <a:ext cx="80" cy="34"/>
              </a:xfrm>
              <a:prstGeom prst="rect">
                <a:avLst/>
              </a:prstGeom>
              <a:solidFill>
                <a:srgbClr val="FFFFFF"/>
              </a:solidFill>
              <a:ln w="9525">
                <a:solidFill>
                  <a:srgbClr val="000000"/>
                </a:solidFill>
                <a:miter lim="800000"/>
                <a:headEnd/>
                <a:tailEnd/>
              </a:ln>
            </xdr:spPr>
            <xdr:txBody>
              <a:bodyPr vertOverflow="clip" wrap="square" lIns="27432" tIns="18288" rIns="27432" bIns="18288" anchor="ctr" upright="1"/>
              <a:lstStyle/>
              <a:p>
                <a:pPr algn="ctr" rtl="0">
                  <a:defRPr sz="1000"/>
                </a:pPr>
                <a:r>
                  <a:rPr lang="es-MX" sz="10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Razonable</a:t>
                </a:r>
              </a:p>
            </xdr:txBody>
          </xdr:sp>
        </xdr:grpSp>
      </xdr:grpSp>
    </xdr:grpSp>
    <xdr:clientData/>
  </xdr:twoCellAnchor>
  <xdr:twoCellAnchor editAs="oneCell">
    <xdr:from>
      <xdr:col>7</xdr:col>
      <xdr:colOff>575469</xdr:colOff>
      <xdr:row>0</xdr:row>
      <xdr:rowOff>0</xdr:rowOff>
    </xdr:from>
    <xdr:to>
      <xdr:col>9</xdr:col>
      <xdr:colOff>410369</xdr:colOff>
      <xdr:row>0</xdr:row>
      <xdr:rowOff>1608455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CF444B94-5021-42E5-9BAB-02B5C046D6E3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81120" t="920" b="85147"/>
        <a:stretch/>
      </xdr:blipFill>
      <xdr:spPr bwMode="auto">
        <a:xfrm>
          <a:off x="9921875" y="0"/>
          <a:ext cx="1787525" cy="1608455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0</xdr:col>
      <xdr:colOff>0</xdr:colOff>
      <xdr:row>0</xdr:row>
      <xdr:rowOff>3810</xdr:rowOff>
    </xdr:from>
    <xdr:to>
      <xdr:col>4</xdr:col>
      <xdr:colOff>1313021</xdr:colOff>
      <xdr:row>0</xdr:row>
      <xdr:rowOff>1371600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6F0C57F-6100-4E83-86E0-35EF102A32CE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146" t="15186" r="36070" b="20860"/>
        <a:stretch/>
      </xdr:blipFill>
      <xdr:spPr bwMode="auto">
        <a:xfrm>
          <a:off x="0" y="3810"/>
          <a:ext cx="7147084" cy="136779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2</xdr:col>
      <xdr:colOff>56197</xdr:colOff>
      <xdr:row>0</xdr:row>
      <xdr:rowOff>1382395</xdr:rowOff>
    </xdr:from>
    <xdr:to>
      <xdr:col>3</xdr:col>
      <xdr:colOff>738981</xdr:colOff>
      <xdr:row>0</xdr:row>
      <xdr:rowOff>1751330</xdr:rowOff>
    </xdr:to>
    <xdr:sp macro="" textlink="">
      <xdr:nvSpPr>
        <xdr:cNvPr id="6" name="Cuadro de texto 3">
          <a:extLst>
            <a:ext uri="{FF2B5EF4-FFF2-40B4-BE49-F238E27FC236}">
              <a16:creationId xmlns:a16="http://schemas.microsoft.com/office/drawing/2014/main" id="{CB9435D7-0C8E-4D7E-AE40-D1831A8B3C47}"/>
            </a:ext>
          </a:extLst>
        </xdr:cNvPr>
        <xdr:cNvSpPr txBox="1"/>
      </xdr:nvSpPr>
      <xdr:spPr>
        <a:xfrm>
          <a:off x="1080135" y="1382395"/>
          <a:ext cx="4171315" cy="368935"/>
        </a:xfrm>
        <a:prstGeom prst="rect">
          <a:avLst/>
        </a:prstGeom>
        <a:noFill/>
        <a:ln w="6350"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l">
            <a:lnSpc>
              <a:spcPct val="107000"/>
            </a:lnSpc>
            <a:spcBef>
              <a:spcPts val="600"/>
            </a:spcBef>
            <a:spcAft>
              <a:spcPts val="1400"/>
            </a:spcAft>
          </a:pPr>
          <a:r>
            <a:rPr lang="es-MX" sz="1000">
              <a:solidFill>
                <a:srgbClr val="4D182A"/>
              </a:solidFill>
              <a:effectLst/>
              <a:latin typeface="Noto Sans" panose="020B0502040504020204" pitchFamily="34" charset="0"/>
              <a:ea typeface="Yu Mincho" panose="02020400000000000000" pitchFamily="18" charset="-128"/>
              <a:cs typeface="Times New Roman" panose="02020603050405020304" pitchFamily="18" charset="0"/>
            </a:rPr>
            <a:t>Primera Sesión Ordinaria de Órgano de Gobierno 2025</a:t>
          </a:r>
          <a:endParaRPr lang="es-MX" sz="1050">
            <a:effectLst/>
            <a:latin typeface="Montserrat" pitchFamily="2" charset="77"/>
            <a:ea typeface="Yu Mincho" panose="02020400000000000000" pitchFamily="18" charset="-128"/>
            <a:cs typeface="Times New Roman" panose="02020603050405020304" pitchFamily="18" charset="0"/>
          </a:endParaRPr>
        </a:p>
        <a:p>
          <a:pPr algn="l">
            <a:lnSpc>
              <a:spcPct val="107000"/>
            </a:lnSpc>
            <a:spcBef>
              <a:spcPts val="600"/>
            </a:spcBef>
            <a:spcAft>
              <a:spcPts val="1400"/>
            </a:spcAft>
          </a:pPr>
          <a:r>
            <a:rPr lang="es-MX" sz="900">
              <a:solidFill>
                <a:srgbClr val="4D182A"/>
              </a:solidFill>
              <a:effectLst/>
              <a:latin typeface="Geomanist Medium" panose="02000503000000020004" pitchFamily="2" charset="77"/>
              <a:ea typeface="Yu Mincho" panose="02020400000000000000" pitchFamily="18" charset="-128"/>
              <a:cs typeface="Times New Roman" panose="02020603050405020304" pitchFamily="18" charset="0"/>
            </a:rPr>
            <a:t> </a:t>
          </a:r>
          <a:endParaRPr lang="es-MX" sz="1050">
            <a:effectLst/>
            <a:latin typeface="Montserrat" pitchFamily="2" charset="77"/>
            <a:ea typeface="Yu Mincho" panose="02020400000000000000" pitchFamily="18" charset="-128"/>
            <a:cs typeface="Times New Roman" panose="02020603050405020304" pitchFamily="18" charset="0"/>
          </a:endParaRPr>
        </a:p>
        <a:p>
          <a:pPr algn="l">
            <a:lnSpc>
              <a:spcPct val="107000"/>
            </a:lnSpc>
            <a:spcBef>
              <a:spcPts val="600"/>
            </a:spcBef>
            <a:spcAft>
              <a:spcPts val="1400"/>
            </a:spcAft>
          </a:pPr>
          <a:r>
            <a:rPr lang="es-MX" sz="900">
              <a:solidFill>
                <a:srgbClr val="FFFFFF"/>
              </a:solidFill>
              <a:effectLst/>
              <a:latin typeface="Geomanist Medium" panose="02000503000000020004" pitchFamily="2" charset="77"/>
              <a:ea typeface="Yu Mincho" panose="02020400000000000000" pitchFamily="18" charset="-128"/>
              <a:cs typeface="Times New Roman" panose="02020603050405020304" pitchFamily="18" charset="0"/>
            </a:rPr>
            <a:t> </a:t>
          </a:r>
          <a:endParaRPr lang="es-MX" sz="1050">
            <a:effectLst/>
            <a:latin typeface="Montserrat" pitchFamily="2" charset="77"/>
            <a:ea typeface="Yu Mincho" panose="02020400000000000000" pitchFamily="18" charset="-128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180975</xdr:colOff>
      <xdr:row>28</xdr:row>
      <xdr:rowOff>66675</xdr:rowOff>
    </xdr:from>
    <xdr:to>
      <xdr:col>4</xdr:col>
      <xdr:colOff>9525</xdr:colOff>
      <xdr:row>35</xdr:row>
      <xdr:rowOff>0</xdr:rowOff>
    </xdr:to>
    <xdr:grpSp>
      <xdr:nvGrpSpPr>
        <xdr:cNvPr id="41841" name="Group 1">
          <a:extLst>
            <a:ext uri="{FF2B5EF4-FFF2-40B4-BE49-F238E27FC236}">
              <a16:creationId xmlns:a16="http://schemas.microsoft.com/office/drawing/2014/main" id="{00000000-0008-0000-0200-000071A30000}"/>
            </a:ext>
          </a:extLst>
        </xdr:cNvPr>
        <xdr:cNvGrpSpPr>
          <a:grpSpLocks/>
        </xdr:cNvGrpSpPr>
      </xdr:nvGrpSpPr>
      <xdr:grpSpPr bwMode="auto">
        <a:xfrm>
          <a:off x="180975" y="22654532"/>
          <a:ext cx="5829300" cy="1076325"/>
          <a:chOff x="18" y="7574"/>
          <a:chExt cx="492" cy="112"/>
        </a:xfrm>
      </xdr:grpSpPr>
      <xdr:grpSp>
        <xdr:nvGrpSpPr>
          <xdr:cNvPr id="41842" name="Group 2">
            <a:extLst>
              <a:ext uri="{FF2B5EF4-FFF2-40B4-BE49-F238E27FC236}">
                <a16:creationId xmlns:a16="http://schemas.microsoft.com/office/drawing/2014/main" id="{00000000-0008-0000-0200-000072A30000}"/>
              </a:ext>
            </a:extLst>
          </xdr:cNvPr>
          <xdr:cNvGrpSpPr>
            <a:grpSpLocks/>
          </xdr:cNvGrpSpPr>
        </xdr:nvGrpSpPr>
        <xdr:grpSpPr bwMode="auto">
          <a:xfrm>
            <a:off x="19" y="7613"/>
            <a:ext cx="491" cy="34"/>
            <a:chOff x="5" y="10160"/>
            <a:chExt cx="445" cy="34"/>
          </a:xfrm>
        </xdr:grpSpPr>
        <xdr:sp macro="" textlink="">
          <xdr:nvSpPr>
            <xdr:cNvPr id="40963" name="Text Box 3">
              <a:extLst>
                <a:ext uri="{FF2B5EF4-FFF2-40B4-BE49-F238E27FC236}">
                  <a16:creationId xmlns:a16="http://schemas.microsoft.com/office/drawing/2014/main" id="{00000000-0008-0000-0200-000003A00000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5" y="10162"/>
              <a:ext cx="77" cy="31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27432" bIns="18288" anchor="ctr" upright="1"/>
            <a:lstStyle/>
            <a:p>
              <a:pPr algn="ctr" rtl="0">
                <a:defRPr sz="1000"/>
              </a:pPr>
              <a:r>
                <a:rPr lang="es-MX" sz="1000" b="1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Preventivo</a:t>
              </a:r>
            </a:p>
          </xdr:txBody>
        </xdr:sp>
        <xdr:sp macro="" textlink="">
          <xdr:nvSpPr>
            <xdr:cNvPr id="40964" name="Text Box 4">
              <a:extLst>
                <a:ext uri="{FF2B5EF4-FFF2-40B4-BE49-F238E27FC236}">
                  <a16:creationId xmlns:a16="http://schemas.microsoft.com/office/drawing/2014/main" id="{00000000-0008-0000-0200-000004A00000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81" y="10162"/>
              <a:ext cx="369" cy="31"/>
            </a:xfrm>
            <a:prstGeom prst="rect">
              <a:avLst/>
            </a:prstGeom>
            <a:solidFill>
              <a:srgbClr val="80808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s-MX" sz="1000" b="1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Cumplimiento del 90% al 99% </a:t>
              </a:r>
            </a:p>
          </xdr:txBody>
        </xdr:sp>
      </xdr:grpSp>
      <xdr:grpSp>
        <xdr:nvGrpSpPr>
          <xdr:cNvPr id="41843" name="Group 5">
            <a:extLst>
              <a:ext uri="{FF2B5EF4-FFF2-40B4-BE49-F238E27FC236}">
                <a16:creationId xmlns:a16="http://schemas.microsoft.com/office/drawing/2014/main" id="{00000000-0008-0000-0200-000073A30000}"/>
              </a:ext>
            </a:extLst>
          </xdr:cNvPr>
          <xdr:cNvGrpSpPr>
            <a:grpSpLocks/>
          </xdr:cNvGrpSpPr>
        </xdr:nvGrpSpPr>
        <xdr:grpSpPr bwMode="auto">
          <a:xfrm>
            <a:off x="18" y="7652"/>
            <a:ext cx="491" cy="34"/>
            <a:chOff x="5" y="10201"/>
            <a:chExt cx="445" cy="34"/>
          </a:xfrm>
        </xdr:grpSpPr>
        <xdr:sp macro="" textlink="">
          <xdr:nvSpPr>
            <xdr:cNvPr id="40966" name="Text Box 6">
              <a:extLst>
                <a:ext uri="{FF2B5EF4-FFF2-40B4-BE49-F238E27FC236}">
                  <a16:creationId xmlns:a16="http://schemas.microsoft.com/office/drawing/2014/main" id="{00000000-0008-0000-0200-000006A00000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5" y="10201"/>
              <a:ext cx="77" cy="34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27432" bIns="18288" anchor="ctr" upright="1"/>
            <a:lstStyle/>
            <a:p>
              <a:pPr algn="ctr" rtl="0">
                <a:defRPr sz="1000"/>
              </a:pPr>
              <a:r>
                <a:rPr lang="es-MX" sz="1000" b="1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Razonable</a:t>
              </a:r>
            </a:p>
          </xdr:txBody>
        </xdr:sp>
        <xdr:sp macro="" textlink="">
          <xdr:nvSpPr>
            <xdr:cNvPr id="40967" name="Text Box 7">
              <a:extLst>
                <a:ext uri="{FF2B5EF4-FFF2-40B4-BE49-F238E27FC236}">
                  <a16:creationId xmlns:a16="http://schemas.microsoft.com/office/drawing/2014/main" id="{00000000-0008-0000-0200-000007A00000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82" y="10201"/>
              <a:ext cx="368" cy="34"/>
            </a:xfrm>
            <a:prstGeom prst="rect">
              <a:avLst/>
            </a:prstGeom>
            <a:solidFill>
              <a:srgbClr val="C0C0C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s-MX" sz="1000" b="1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Cumplimiento Igual o mayor al 100%  </a:t>
              </a:r>
            </a:p>
          </xdr:txBody>
        </xdr:sp>
      </xdr:grpSp>
      <xdr:grpSp>
        <xdr:nvGrpSpPr>
          <xdr:cNvPr id="41844" name="Group 8">
            <a:extLst>
              <a:ext uri="{FF2B5EF4-FFF2-40B4-BE49-F238E27FC236}">
                <a16:creationId xmlns:a16="http://schemas.microsoft.com/office/drawing/2014/main" id="{00000000-0008-0000-0200-000074A30000}"/>
              </a:ext>
            </a:extLst>
          </xdr:cNvPr>
          <xdr:cNvGrpSpPr>
            <a:grpSpLocks/>
          </xdr:cNvGrpSpPr>
        </xdr:nvGrpSpPr>
        <xdr:grpSpPr bwMode="auto">
          <a:xfrm>
            <a:off x="18" y="7574"/>
            <a:ext cx="491" cy="34"/>
            <a:chOff x="5" y="10123"/>
            <a:chExt cx="445" cy="34"/>
          </a:xfrm>
        </xdr:grpSpPr>
        <xdr:sp macro="" textlink="">
          <xdr:nvSpPr>
            <xdr:cNvPr id="40969" name="Text Box 9">
              <a:extLst>
                <a:ext uri="{FF2B5EF4-FFF2-40B4-BE49-F238E27FC236}">
                  <a16:creationId xmlns:a16="http://schemas.microsoft.com/office/drawing/2014/main" id="{00000000-0008-0000-0200-000009A00000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5" y="10123"/>
              <a:ext cx="76" cy="34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27432" bIns="18288" anchor="ctr" upright="1"/>
            <a:lstStyle/>
            <a:p>
              <a:pPr algn="ctr" rtl="0">
                <a:defRPr sz="1000"/>
              </a:pPr>
              <a:r>
                <a:rPr lang="es-MX" sz="1000" b="1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Correctivo</a:t>
              </a:r>
            </a:p>
          </xdr:txBody>
        </xdr:sp>
        <xdr:sp macro="" textlink="">
          <xdr:nvSpPr>
            <xdr:cNvPr id="40970" name="Text Box 10">
              <a:extLst>
                <a:ext uri="{FF2B5EF4-FFF2-40B4-BE49-F238E27FC236}">
                  <a16:creationId xmlns:a16="http://schemas.microsoft.com/office/drawing/2014/main" id="{00000000-0008-0000-0200-00000AA00000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81" y="10123"/>
              <a:ext cx="369" cy="34"/>
            </a:xfrm>
            <a:prstGeom prst="rect">
              <a:avLst/>
            </a:prstGeom>
            <a:solidFill>
              <a:srgbClr val="333333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es-MX" sz="1100" b="1" i="0" u="none" strike="noStrike" baseline="0">
                  <a:solidFill>
                    <a:srgbClr val="FFFFFF"/>
                  </a:solidFill>
                  <a:latin typeface="Arial"/>
                  <a:cs typeface="Arial"/>
                </a:rPr>
                <a:t>Cumplimiento Inferior al 90%</a:t>
              </a:r>
            </a:p>
          </xdr:txBody>
        </xdr:sp>
      </xdr:grpSp>
    </xdr:grpSp>
    <xdr:clientData/>
  </xdr:twoCellAnchor>
  <xdr:twoCellAnchor editAs="oneCell">
    <xdr:from>
      <xdr:col>7</xdr:col>
      <xdr:colOff>369661</xdr:colOff>
      <xdr:row>0</xdr:row>
      <xdr:rowOff>0</xdr:rowOff>
    </xdr:from>
    <xdr:to>
      <xdr:col>8</xdr:col>
      <xdr:colOff>973364</xdr:colOff>
      <xdr:row>0</xdr:row>
      <xdr:rowOff>1608455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A766514D-7EFA-4C65-BB2C-B55232361E78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81120" t="920" b="85147"/>
        <a:stretch/>
      </xdr:blipFill>
      <xdr:spPr bwMode="auto">
        <a:xfrm>
          <a:off x="9921875" y="0"/>
          <a:ext cx="1787525" cy="1608455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0</xdr:col>
      <xdr:colOff>0</xdr:colOff>
      <xdr:row>0</xdr:row>
      <xdr:rowOff>3810</xdr:rowOff>
    </xdr:from>
    <xdr:to>
      <xdr:col>4</xdr:col>
      <xdr:colOff>1146334</xdr:colOff>
      <xdr:row>0</xdr:row>
      <xdr:rowOff>1371600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319D3587-BD4B-4968-9A0F-32A1D94FB491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146" t="15186" r="36070" b="20860"/>
        <a:stretch/>
      </xdr:blipFill>
      <xdr:spPr bwMode="auto">
        <a:xfrm>
          <a:off x="0" y="3810"/>
          <a:ext cx="7147084" cy="136779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0</xdr:col>
      <xdr:colOff>1080135</xdr:colOff>
      <xdr:row>0</xdr:row>
      <xdr:rowOff>1382395</xdr:rowOff>
    </xdr:from>
    <xdr:to>
      <xdr:col>3</xdr:col>
      <xdr:colOff>788307</xdr:colOff>
      <xdr:row>0</xdr:row>
      <xdr:rowOff>1751330</xdr:rowOff>
    </xdr:to>
    <xdr:sp macro="" textlink="">
      <xdr:nvSpPr>
        <xdr:cNvPr id="6" name="Cuadro de texto 3">
          <a:extLst>
            <a:ext uri="{FF2B5EF4-FFF2-40B4-BE49-F238E27FC236}">
              <a16:creationId xmlns:a16="http://schemas.microsoft.com/office/drawing/2014/main" id="{4988134D-40BD-4756-8DFB-AAB7C4457C53}"/>
            </a:ext>
          </a:extLst>
        </xdr:cNvPr>
        <xdr:cNvSpPr txBox="1"/>
      </xdr:nvSpPr>
      <xdr:spPr>
        <a:xfrm>
          <a:off x="1080135" y="1382395"/>
          <a:ext cx="4171315" cy="368935"/>
        </a:xfrm>
        <a:prstGeom prst="rect">
          <a:avLst/>
        </a:prstGeom>
        <a:noFill/>
        <a:ln w="6350"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l">
            <a:lnSpc>
              <a:spcPct val="107000"/>
            </a:lnSpc>
            <a:spcBef>
              <a:spcPts val="600"/>
            </a:spcBef>
            <a:spcAft>
              <a:spcPts val="1400"/>
            </a:spcAft>
          </a:pPr>
          <a:r>
            <a:rPr lang="es-MX" sz="1000">
              <a:solidFill>
                <a:srgbClr val="4D182A"/>
              </a:solidFill>
              <a:effectLst/>
              <a:latin typeface="Noto Sans" panose="020B0502040504020204" pitchFamily="34" charset="0"/>
              <a:ea typeface="Yu Mincho" panose="02020400000000000000" pitchFamily="18" charset="-128"/>
              <a:cs typeface="Times New Roman" panose="02020603050405020304" pitchFamily="18" charset="0"/>
            </a:rPr>
            <a:t>Primera Sesión Ordinaria de Órgano de Gobierno 2025</a:t>
          </a:r>
          <a:endParaRPr lang="es-MX" sz="1050">
            <a:effectLst/>
            <a:latin typeface="Montserrat" pitchFamily="2" charset="77"/>
            <a:ea typeface="Yu Mincho" panose="02020400000000000000" pitchFamily="18" charset="-128"/>
            <a:cs typeface="Times New Roman" panose="02020603050405020304" pitchFamily="18" charset="0"/>
          </a:endParaRPr>
        </a:p>
        <a:p>
          <a:pPr algn="l">
            <a:lnSpc>
              <a:spcPct val="107000"/>
            </a:lnSpc>
            <a:spcBef>
              <a:spcPts val="600"/>
            </a:spcBef>
            <a:spcAft>
              <a:spcPts val="1400"/>
            </a:spcAft>
          </a:pPr>
          <a:r>
            <a:rPr lang="es-MX" sz="900">
              <a:solidFill>
                <a:srgbClr val="4D182A"/>
              </a:solidFill>
              <a:effectLst/>
              <a:latin typeface="Geomanist Medium" panose="02000503000000020004" pitchFamily="2" charset="77"/>
              <a:ea typeface="Yu Mincho" panose="02020400000000000000" pitchFamily="18" charset="-128"/>
              <a:cs typeface="Times New Roman" panose="02020603050405020304" pitchFamily="18" charset="0"/>
            </a:rPr>
            <a:t> </a:t>
          </a:r>
          <a:endParaRPr lang="es-MX" sz="1050">
            <a:effectLst/>
            <a:latin typeface="Montserrat" pitchFamily="2" charset="77"/>
            <a:ea typeface="Yu Mincho" panose="02020400000000000000" pitchFamily="18" charset="-128"/>
            <a:cs typeface="Times New Roman" panose="02020603050405020304" pitchFamily="18" charset="0"/>
          </a:endParaRPr>
        </a:p>
        <a:p>
          <a:pPr algn="l">
            <a:lnSpc>
              <a:spcPct val="107000"/>
            </a:lnSpc>
            <a:spcBef>
              <a:spcPts val="600"/>
            </a:spcBef>
            <a:spcAft>
              <a:spcPts val="1400"/>
            </a:spcAft>
          </a:pPr>
          <a:r>
            <a:rPr lang="es-MX" sz="900">
              <a:solidFill>
                <a:srgbClr val="FFFFFF"/>
              </a:solidFill>
              <a:effectLst/>
              <a:latin typeface="Geomanist Medium" panose="02000503000000020004" pitchFamily="2" charset="77"/>
              <a:ea typeface="Yu Mincho" panose="02020400000000000000" pitchFamily="18" charset="-128"/>
              <a:cs typeface="Times New Roman" panose="02020603050405020304" pitchFamily="18" charset="0"/>
            </a:rPr>
            <a:t> </a:t>
          </a:r>
          <a:endParaRPr lang="es-MX" sz="1050">
            <a:effectLst/>
            <a:latin typeface="Montserrat" pitchFamily="2" charset="77"/>
            <a:ea typeface="Yu Mincho" panose="02020400000000000000" pitchFamily="18" charset="-128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79375</xdr:colOff>
      <xdr:row>0</xdr:row>
      <xdr:rowOff>0</xdr:rowOff>
    </xdr:from>
    <xdr:to>
      <xdr:col>7</xdr:col>
      <xdr:colOff>800100</xdr:colOff>
      <xdr:row>0</xdr:row>
      <xdr:rowOff>1608455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ABA24B93-4A1B-4E77-94BC-8C9FEFF22BC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81120" t="920" b="85147"/>
        <a:stretch/>
      </xdr:blipFill>
      <xdr:spPr bwMode="auto">
        <a:xfrm>
          <a:off x="9921875" y="0"/>
          <a:ext cx="1787525" cy="1608455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0</xdr:col>
      <xdr:colOff>0</xdr:colOff>
      <xdr:row>0</xdr:row>
      <xdr:rowOff>3810</xdr:rowOff>
    </xdr:from>
    <xdr:to>
      <xdr:col>3</xdr:col>
      <xdr:colOff>5127784</xdr:colOff>
      <xdr:row>0</xdr:row>
      <xdr:rowOff>1371600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id="{9457C060-E73E-40BF-81AC-DDBA104D9AA3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146" t="15186" r="36070" b="20860"/>
        <a:stretch/>
      </xdr:blipFill>
      <xdr:spPr bwMode="auto">
        <a:xfrm>
          <a:off x="0" y="3810"/>
          <a:ext cx="7147084" cy="136779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1</xdr:col>
      <xdr:colOff>635635</xdr:colOff>
      <xdr:row>0</xdr:row>
      <xdr:rowOff>1382395</xdr:rowOff>
    </xdr:from>
    <xdr:to>
      <xdr:col>3</xdr:col>
      <xdr:colOff>3232150</xdr:colOff>
      <xdr:row>0</xdr:row>
      <xdr:rowOff>1751330</xdr:rowOff>
    </xdr:to>
    <xdr:sp macro="" textlink="">
      <xdr:nvSpPr>
        <xdr:cNvPr id="9" name="Cuadro de texto 3">
          <a:extLst>
            <a:ext uri="{FF2B5EF4-FFF2-40B4-BE49-F238E27FC236}">
              <a16:creationId xmlns:a16="http://schemas.microsoft.com/office/drawing/2014/main" id="{CBA4CDFE-19C2-4047-9D38-A0BA8605FF7B}"/>
            </a:ext>
          </a:extLst>
        </xdr:cNvPr>
        <xdr:cNvSpPr txBox="1"/>
      </xdr:nvSpPr>
      <xdr:spPr>
        <a:xfrm>
          <a:off x="1080135" y="1382395"/>
          <a:ext cx="4171315" cy="368935"/>
        </a:xfrm>
        <a:prstGeom prst="rect">
          <a:avLst/>
        </a:prstGeom>
        <a:noFill/>
        <a:ln w="6350"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l">
            <a:lnSpc>
              <a:spcPct val="107000"/>
            </a:lnSpc>
            <a:spcBef>
              <a:spcPts val="600"/>
            </a:spcBef>
            <a:spcAft>
              <a:spcPts val="1400"/>
            </a:spcAft>
          </a:pPr>
          <a:r>
            <a:rPr lang="es-MX" sz="1000">
              <a:solidFill>
                <a:srgbClr val="4D182A"/>
              </a:solidFill>
              <a:effectLst/>
              <a:latin typeface="Noto Sans" panose="020B0502040504020204" pitchFamily="34" charset="0"/>
              <a:ea typeface="Yu Mincho" panose="02020400000000000000" pitchFamily="18" charset="-128"/>
              <a:cs typeface="Times New Roman" panose="02020603050405020304" pitchFamily="18" charset="0"/>
            </a:rPr>
            <a:t>Primera Sesión Ordinaria de Órgano de Gobierno 2025</a:t>
          </a:r>
          <a:endParaRPr lang="es-MX" sz="1050">
            <a:effectLst/>
            <a:latin typeface="Montserrat" pitchFamily="2" charset="77"/>
            <a:ea typeface="Yu Mincho" panose="02020400000000000000" pitchFamily="18" charset="-128"/>
            <a:cs typeface="Times New Roman" panose="02020603050405020304" pitchFamily="18" charset="0"/>
          </a:endParaRPr>
        </a:p>
        <a:p>
          <a:pPr algn="l">
            <a:lnSpc>
              <a:spcPct val="107000"/>
            </a:lnSpc>
            <a:spcBef>
              <a:spcPts val="600"/>
            </a:spcBef>
            <a:spcAft>
              <a:spcPts val="1400"/>
            </a:spcAft>
          </a:pPr>
          <a:r>
            <a:rPr lang="es-MX" sz="900">
              <a:solidFill>
                <a:srgbClr val="4D182A"/>
              </a:solidFill>
              <a:effectLst/>
              <a:latin typeface="Geomanist Medium" panose="02000503000000020004" pitchFamily="2" charset="77"/>
              <a:ea typeface="Yu Mincho" panose="02020400000000000000" pitchFamily="18" charset="-128"/>
              <a:cs typeface="Times New Roman" panose="02020603050405020304" pitchFamily="18" charset="0"/>
            </a:rPr>
            <a:t> </a:t>
          </a:r>
          <a:endParaRPr lang="es-MX" sz="1050">
            <a:effectLst/>
            <a:latin typeface="Montserrat" pitchFamily="2" charset="77"/>
            <a:ea typeface="Yu Mincho" panose="02020400000000000000" pitchFamily="18" charset="-128"/>
            <a:cs typeface="Times New Roman" panose="02020603050405020304" pitchFamily="18" charset="0"/>
          </a:endParaRPr>
        </a:p>
        <a:p>
          <a:pPr algn="l">
            <a:lnSpc>
              <a:spcPct val="107000"/>
            </a:lnSpc>
            <a:spcBef>
              <a:spcPts val="600"/>
            </a:spcBef>
            <a:spcAft>
              <a:spcPts val="1400"/>
            </a:spcAft>
          </a:pPr>
          <a:r>
            <a:rPr lang="es-MX" sz="900">
              <a:solidFill>
                <a:srgbClr val="FFFFFF"/>
              </a:solidFill>
              <a:effectLst/>
              <a:latin typeface="Geomanist Medium" panose="02000503000000020004" pitchFamily="2" charset="77"/>
              <a:ea typeface="Yu Mincho" panose="02020400000000000000" pitchFamily="18" charset="-128"/>
              <a:cs typeface="Times New Roman" panose="02020603050405020304" pitchFamily="18" charset="0"/>
            </a:rPr>
            <a:t> </a:t>
          </a:r>
          <a:endParaRPr lang="es-MX" sz="1050">
            <a:effectLst/>
            <a:latin typeface="Montserrat" pitchFamily="2" charset="77"/>
            <a:ea typeface="Yu Mincho" panose="02020400000000000000" pitchFamily="18" charset="-128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9</xdr:row>
      <xdr:rowOff>0</xdr:rowOff>
    </xdr:from>
    <xdr:to>
      <xdr:col>10</xdr:col>
      <xdr:colOff>333375</xdr:colOff>
      <xdr:row>67</xdr:row>
      <xdr:rowOff>0</xdr:rowOff>
    </xdr:to>
    <xdr:pic>
      <xdr:nvPicPr>
        <xdr:cNvPr id="37978" name="Picture 1">
          <a:extLst>
            <a:ext uri="{FF2B5EF4-FFF2-40B4-BE49-F238E27FC236}">
              <a16:creationId xmlns:a16="http://schemas.microsoft.com/office/drawing/2014/main" id="{00000000-0008-0000-0400-00005A9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24000" y="1333500"/>
          <a:ext cx="6429375" cy="9391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13</xdr:col>
      <xdr:colOff>15875</xdr:colOff>
      <xdr:row>0</xdr:row>
      <xdr:rowOff>0</xdr:rowOff>
    </xdr:from>
    <xdr:to>
      <xdr:col>15</xdr:col>
      <xdr:colOff>279400</xdr:colOff>
      <xdr:row>7</xdr:row>
      <xdr:rowOff>151130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8EE8FFBA-5599-4E06-8C04-EC05E754F8C8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l="81120" t="920" b="85147"/>
        <a:stretch/>
      </xdr:blipFill>
      <xdr:spPr bwMode="auto">
        <a:xfrm>
          <a:off x="9921875" y="0"/>
          <a:ext cx="1787525" cy="1608455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0</xdr:col>
      <xdr:colOff>0</xdr:colOff>
      <xdr:row>0</xdr:row>
      <xdr:rowOff>3810</xdr:rowOff>
    </xdr:from>
    <xdr:to>
      <xdr:col>9</xdr:col>
      <xdr:colOff>289084</xdr:colOff>
      <xdr:row>6</xdr:row>
      <xdr:rowOff>76200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BBF0D8DF-A3EF-42E9-A15F-05B2848D6C4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146" t="15186" r="36070" b="20860"/>
        <a:stretch/>
      </xdr:blipFill>
      <xdr:spPr bwMode="auto">
        <a:xfrm>
          <a:off x="0" y="3810"/>
          <a:ext cx="7147084" cy="136779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1</xdr:col>
      <xdr:colOff>318135</xdr:colOff>
      <xdr:row>6</xdr:row>
      <xdr:rowOff>125095</xdr:rowOff>
    </xdr:from>
    <xdr:to>
      <xdr:col>6</xdr:col>
      <xdr:colOff>679450</xdr:colOff>
      <xdr:row>8</xdr:row>
      <xdr:rowOff>132080</xdr:rowOff>
    </xdr:to>
    <xdr:sp macro="" textlink="">
      <xdr:nvSpPr>
        <xdr:cNvPr id="6" name="Cuadro de texto 3">
          <a:extLst>
            <a:ext uri="{FF2B5EF4-FFF2-40B4-BE49-F238E27FC236}">
              <a16:creationId xmlns:a16="http://schemas.microsoft.com/office/drawing/2014/main" id="{5EFE8173-9A38-4156-9E63-0DAE1202CA79}"/>
            </a:ext>
          </a:extLst>
        </xdr:cNvPr>
        <xdr:cNvSpPr txBox="1"/>
      </xdr:nvSpPr>
      <xdr:spPr>
        <a:xfrm>
          <a:off x="1080135" y="1420495"/>
          <a:ext cx="4171315" cy="368935"/>
        </a:xfrm>
        <a:prstGeom prst="rect">
          <a:avLst/>
        </a:prstGeom>
        <a:noFill/>
        <a:ln w="6350"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l">
            <a:lnSpc>
              <a:spcPct val="107000"/>
            </a:lnSpc>
            <a:spcBef>
              <a:spcPts val="600"/>
            </a:spcBef>
            <a:spcAft>
              <a:spcPts val="1400"/>
            </a:spcAft>
          </a:pPr>
          <a:r>
            <a:rPr lang="es-MX" sz="1000">
              <a:solidFill>
                <a:srgbClr val="4D182A"/>
              </a:solidFill>
              <a:effectLst/>
              <a:latin typeface="Noto Sans" panose="020B0502040504020204" pitchFamily="34" charset="0"/>
              <a:ea typeface="Yu Mincho" panose="02020400000000000000" pitchFamily="18" charset="-128"/>
              <a:cs typeface="Times New Roman" panose="02020603050405020304" pitchFamily="18" charset="0"/>
            </a:rPr>
            <a:t>Primera Sesión Ordinaria de Órgano de Gobierno 2025</a:t>
          </a:r>
          <a:endParaRPr lang="es-MX" sz="1050">
            <a:effectLst/>
            <a:latin typeface="Montserrat" pitchFamily="2" charset="77"/>
            <a:ea typeface="Yu Mincho" panose="02020400000000000000" pitchFamily="18" charset="-128"/>
            <a:cs typeface="Times New Roman" panose="02020603050405020304" pitchFamily="18" charset="0"/>
          </a:endParaRPr>
        </a:p>
        <a:p>
          <a:pPr algn="l">
            <a:lnSpc>
              <a:spcPct val="107000"/>
            </a:lnSpc>
            <a:spcBef>
              <a:spcPts val="600"/>
            </a:spcBef>
            <a:spcAft>
              <a:spcPts val="1400"/>
            </a:spcAft>
          </a:pPr>
          <a:r>
            <a:rPr lang="es-MX" sz="900">
              <a:solidFill>
                <a:srgbClr val="4D182A"/>
              </a:solidFill>
              <a:effectLst/>
              <a:latin typeface="Geomanist Medium" panose="02000503000000020004" pitchFamily="2" charset="77"/>
              <a:ea typeface="Yu Mincho" panose="02020400000000000000" pitchFamily="18" charset="-128"/>
              <a:cs typeface="Times New Roman" panose="02020603050405020304" pitchFamily="18" charset="0"/>
            </a:rPr>
            <a:t> </a:t>
          </a:r>
          <a:endParaRPr lang="es-MX" sz="1050">
            <a:effectLst/>
            <a:latin typeface="Montserrat" pitchFamily="2" charset="77"/>
            <a:ea typeface="Yu Mincho" panose="02020400000000000000" pitchFamily="18" charset="-128"/>
            <a:cs typeface="Times New Roman" panose="02020603050405020304" pitchFamily="18" charset="0"/>
          </a:endParaRPr>
        </a:p>
        <a:p>
          <a:pPr algn="l">
            <a:lnSpc>
              <a:spcPct val="107000"/>
            </a:lnSpc>
            <a:spcBef>
              <a:spcPts val="600"/>
            </a:spcBef>
            <a:spcAft>
              <a:spcPts val="1400"/>
            </a:spcAft>
          </a:pPr>
          <a:r>
            <a:rPr lang="es-MX" sz="900">
              <a:solidFill>
                <a:srgbClr val="FFFFFF"/>
              </a:solidFill>
              <a:effectLst/>
              <a:latin typeface="Geomanist Medium" panose="02000503000000020004" pitchFamily="2" charset="77"/>
              <a:ea typeface="Yu Mincho" panose="02020400000000000000" pitchFamily="18" charset="-128"/>
              <a:cs typeface="Times New Roman" panose="02020603050405020304" pitchFamily="18" charset="0"/>
            </a:rPr>
            <a:t> </a:t>
          </a:r>
          <a:endParaRPr lang="es-MX" sz="1050">
            <a:effectLst/>
            <a:latin typeface="Montserrat" pitchFamily="2" charset="77"/>
            <a:ea typeface="Yu Mincho" panose="02020400000000000000" pitchFamily="18" charset="-128"/>
            <a:cs typeface="Times New Roman" panose="02020603050405020304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10"/>
  </sheetPr>
  <dimension ref="A1:O45"/>
  <sheetViews>
    <sheetView showGridLines="0" zoomScale="90" zoomScaleNormal="90" workbookViewId="0">
      <selection activeCell="L15" sqref="L15"/>
    </sheetView>
  </sheetViews>
  <sheetFormatPr baseColWidth="10" defaultColWidth="7.85546875" defaultRowHeight="12.75" x14ac:dyDescent="0.2"/>
  <cols>
    <col min="1" max="1" width="39.7109375" customWidth="1"/>
    <col min="2" max="2" width="14.42578125" customWidth="1"/>
    <col min="3" max="3" width="14.28515625" customWidth="1"/>
    <col min="4" max="4" width="1" customWidth="1"/>
    <col min="5" max="5" width="18.42578125" customWidth="1"/>
    <col min="6" max="6" width="14.42578125" customWidth="1"/>
    <col min="7" max="7" width="17.85546875" customWidth="1"/>
    <col min="8" max="8" width="15.7109375" customWidth="1"/>
    <col min="9" max="10" width="11.42578125" customWidth="1"/>
    <col min="11" max="11" width="1" customWidth="1"/>
    <col min="12" max="12" width="15.7109375" customWidth="1"/>
  </cols>
  <sheetData>
    <row r="1" spans="1:15" ht="154.5" customHeight="1" x14ac:dyDescent="0.2"/>
    <row r="2" spans="1:15" ht="22.5" customHeight="1" x14ac:dyDescent="0.2">
      <c r="A2" s="253" t="s">
        <v>129</v>
      </c>
      <c r="B2" s="254"/>
      <c r="C2" s="254"/>
      <c r="D2" s="254"/>
      <c r="E2" s="254"/>
      <c r="F2" s="254"/>
      <c r="G2" s="254"/>
      <c r="H2" s="254"/>
      <c r="I2" s="254"/>
      <c r="J2" s="254"/>
      <c r="K2" s="13"/>
      <c r="L2" s="12"/>
      <c r="O2" s="14"/>
    </row>
    <row r="3" spans="1:15" ht="29.25" customHeight="1" x14ac:dyDescent="0.2">
      <c r="A3" s="132" t="s">
        <v>175</v>
      </c>
      <c r="B3" s="13"/>
      <c r="C3" s="13"/>
      <c r="D3" s="13"/>
      <c r="E3" s="13"/>
      <c r="F3" s="13"/>
      <c r="G3" s="12"/>
      <c r="H3" s="12"/>
      <c r="I3" s="12"/>
      <c r="J3" s="12"/>
      <c r="K3" s="13"/>
      <c r="L3" s="12"/>
    </row>
    <row r="4" spans="1:15" ht="13.5" x14ac:dyDescent="0.2">
      <c r="A4" s="15" t="s">
        <v>25</v>
      </c>
      <c r="B4" s="16"/>
      <c r="C4" s="16"/>
      <c r="D4" s="16"/>
      <c r="E4" s="16"/>
      <c r="F4" s="16"/>
      <c r="G4" s="12"/>
      <c r="H4" s="12"/>
      <c r="I4" s="12"/>
      <c r="J4" s="12"/>
      <c r="K4" s="16"/>
      <c r="L4" s="12"/>
    </row>
    <row r="5" spans="1:15" ht="13.5" thickBot="1" x14ac:dyDescent="0.25">
      <c r="A5" s="32"/>
      <c r="C5" s="17"/>
      <c r="D5" s="17"/>
      <c r="E5" s="18"/>
      <c r="F5" s="18"/>
      <c r="K5" s="17"/>
    </row>
    <row r="6" spans="1:15" ht="17.25" customHeight="1" x14ac:dyDescent="0.25">
      <c r="A6" s="265" t="s">
        <v>35</v>
      </c>
      <c r="B6" s="255" t="s">
        <v>1</v>
      </c>
      <c r="C6" s="256"/>
      <c r="D6" s="214"/>
      <c r="E6" s="261" t="s">
        <v>172</v>
      </c>
      <c r="F6" s="262"/>
      <c r="G6" s="215" t="s">
        <v>29</v>
      </c>
      <c r="H6" s="216"/>
      <c r="I6" s="255" t="s">
        <v>30</v>
      </c>
      <c r="J6" s="256"/>
      <c r="K6" s="231"/>
      <c r="L6" s="217" t="s">
        <v>122</v>
      </c>
    </row>
    <row r="7" spans="1:15" ht="15.75" customHeight="1" thickBot="1" x14ac:dyDescent="0.25">
      <c r="A7" s="266"/>
      <c r="B7" s="259"/>
      <c r="C7" s="260"/>
      <c r="D7" s="214"/>
      <c r="E7" s="263"/>
      <c r="F7" s="264"/>
      <c r="G7" s="268" t="s">
        <v>34</v>
      </c>
      <c r="H7" s="269"/>
      <c r="I7" s="257"/>
      <c r="J7" s="258"/>
      <c r="K7" s="231"/>
      <c r="L7" s="218" t="s">
        <v>2</v>
      </c>
    </row>
    <row r="8" spans="1:15" ht="17.25" customHeight="1" thickBot="1" x14ac:dyDescent="0.25">
      <c r="A8" s="266"/>
      <c r="B8" s="219" t="s">
        <v>3</v>
      </c>
      <c r="C8" s="220" t="s">
        <v>4</v>
      </c>
      <c r="D8" s="221"/>
      <c r="E8" s="222" t="s">
        <v>5</v>
      </c>
      <c r="F8" s="220" t="s">
        <v>6</v>
      </c>
      <c r="G8" s="222" t="s">
        <v>15</v>
      </c>
      <c r="H8" s="220" t="s">
        <v>16</v>
      </c>
      <c r="I8" s="223" t="s">
        <v>12</v>
      </c>
      <c r="J8" s="224" t="s">
        <v>14</v>
      </c>
      <c r="K8" s="231"/>
      <c r="L8" s="225" t="s">
        <v>4</v>
      </c>
    </row>
    <row r="9" spans="1:15" ht="13.5" thickBot="1" x14ac:dyDescent="0.25">
      <c r="A9" s="267"/>
      <c r="B9" s="226" t="s">
        <v>7</v>
      </c>
      <c r="C9" s="227" t="s">
        <v>8</v>
      </c>
      <c r="D9" s="221"/>
      <c r="E9" s="226" t="s">
        <v>9</v>
      </c>
      <c r="F9" s="227" t="s">
        <v>10</v>
      </c>
      <c r="G9" s="227" t="s">
        <v>123</v>
      </c>
      <c r="H9" s="227" t="s">
        <v>124</v>
      </c>
      <c r="I9" s="228" t="s">
        <v>13</v>
      </c>
      <c r="J9" s="229" t="s">
        <v>13</v>
      </c>
      <c r="K9" s="232"/>
      <c r="L9" s="230" t="s">
        <v>125</v>
      </c>
    </row>
    <row r="10" spans="1:15" x14ac:dyDescent="0.2">
      <c r="A10" s="43"/>
      <c r="B10" s="19"/>
      <c r="C10" s="19"/>
      <c r="D10" s="20"/>
      <c r="E10" s="19"/>
      <c r="F10" s="21"/>
      <c r="G10" s="22"/>
      <c r="H10" s="23"/>
      <c r="I10" s="24"/>
      <c r="J10" s="25"/>
      <c r="K10" s="20"/>
      <c r="L10" s="22"/>
    </row>
    <row r="11" spans="1:15" ht="15.75" x14ac:dyDescent="0.2">
      <c r="A11" s="60" t="s">
        <v>41</v>
      </c>
      <c r="B11" s="96">
        <f>+SUM(B12:B16)</f>
        <v>398.6</v>
      </c>
      <c r="C11" s="96">
        <f>+SUM(C12:C16)</f>
        <v>585.79999999999995</v>
      </c>
      <c r="D11" s="96"/>
      <c r="E11" s="96">
        <f>+SUM(E12:E16)</f>
        <v>585.79999999999995</v>
      </c>
      <c r="F11" s="96">
        <f>+SUM(F12:F16)</f>
        <v>468.59999999999991</v>
      </c>
      <c r="G11" s="97">
        <f>+F11-E11</f>
        <v>-117.20000000000005</v>
      </c>
      <c r="H11" s="98">
        <f>+(G11/E11)*100</f>
        <v>-20.006828269033811</v>
      </c>
      <c r="I11" s="49">
        <f t="shared" ref="I11:I29" si="0">+H11</f>
        <v>-20.006828269033811</v>
      </c>
      <c r="J11" s="46">
        <f t="shared" ref="J11:J23" si="1">+H11</f>
        <v>-20.006828269033811</v>
      </c>
      <c r="K11" s="50"/>
      <c r="L11" s="145">
        <f>+(F11/C11)*100</f>
        <v>79.993171730966196</v>
      </c>
      <c r="N11" s="27"/>
    </row>
    <row r="12" spans="1:15" ht="15" x14ac:dyDescent="0.2">
      <c r="A12" s="100" t="s">
        <v>36</v>
      </c>
      <c r="B12" s="74">
        <v>289.10000000000002</v>
      </c>
      <c r="C12" s="74">
        <v>296.5</v>
      </c>
      <c r="D12" s="75"/>
      <c r="E12" s="74">
        <v>296.5</v>
      </c>
      <c r="F12" s="74">
        <v>292.39999999999998</v>
      </c>
      <c r="G12" s="154">
        <f t="shared" ref="G12:G29" si="2">+F12-E12</f>
        <v>-4.1000000000000227</v>
      </c>
      <c r="H12" s="45">
        <f t="shared" ref="H12:H29" si="3">+(G12/E12)*100</f>
        <v>-1.3827993254637512</v>
      </c>
      <c r="I12" s="49">
        <f t="shared" si="0"/>
        <v>-1.3827993254637512</v>
      </c>
      <c r="J12" s="46">
        <f t="shared" si="1"/>
        <v>-1.3827993254637512</v>
      </c>
      <c r="K12" s="51"/>
      <c r="L12" s="146">
        <f t="shared" ref="L12:L16" si="4">+(F12/C12)*100</f>
        <v>98.617200674536249</v>
      </c>
      <c r="M12" s="26"/>
      <c r="N12" s="27"/>
    </row>
    <row r="13" spans="1:15" ht="15" x14ac:dyDescent="0.2">
      <c r="A13" s="100" t="s">
        <v>37</v>
      </c>
      <c r="B13" s="74">
        <v>12</v>
      </c>
      <c r="C13" s="74">
        <v>33.5</v>
      </c>
      <c r="D13" s="75"/>
      <c r="E13" s="74">
        <v>33.5</v>
      </c>
      <c r="F13" s="74">
        <v>7.9</v>
      </c>
      <c r="G13" s="154">
        <f t="shared" si="2"/>
        <v>-25.6</v>
      </c>
      <c r="H13" s="45">
        <f t="shared" si="3"/>
        <v>-76.417910447761201</v>
      </c>
      <c r="I13" s="49">
        <f t="shared" si="0"/>
        <v>-76.417910447761201</v>
      </c>
      <c r="J13" s="46">
        <f t="shared" si="1"/>
        <v>-76.417910447761201</v>
      </c>
      <c r="K13" s="51"/>
      <c r="L13" s="146">
        <f t="shared" si="4"/>
        <v>23.582089552238809</v>
      </c>
      <c r="M13" s="27"/>
      <c r="N13" s="27"/>
    </row>
    <row r="14" spans="1:15" ht="15" x14ac:dyDescent="0.2">
      <c r="A14" s="100" t="s">
        <v>38</v>
      </c>
      <c r="B14" s="74">
        <v>95.7</v>
      </c>
      <c r="C14" s="74">
        <v>254</v>
      </c>
      <c r="D14" s="75"/>
      <c r="E14" s="74">
        <v>254</v>
      </c>
      <c r="F14" s="74">
        <v>167.4</v>
      </c>
      <c r="G14" s="154">
        <f t="shared" si="2"/>
        <v>-86.6</v>
      </c>
      <c r="H14" s="45">
        <f t="shared" si="3"/>
        <v>-34.094488188976371</v>
      </c>
      <c r="I14" s="49">
        <f t="shared" si="0"/>
        <v>-34.094488188976371</v>
      </c>
      <c r="J14" s="46">
        <f t="shared" si="1"/>
        <v>-34.094488188976371</v>
      </c>
      <c r="K14" s="51"/>
      <c r="L14" s="146">
        <f t="shared" si="4"/>
        <v>65.905511811023615</v>
      </c>
      <c r="M14" s="27"/>
      <c r="N14" s="27"/>
    </row>
    <row r="15" spans="1:15" ht="15" x14ac:dyDescent="0.2">
      <c r="A15" s="100" t="s">
        <v>130</v>
      </c>
      <c r="B15" s="74">
        <v>1.5</v>
      </c>
      <c r="C15" s="74">
        <v>1.5</v>
      </c>
      <c r="D15" s="75"/>
      <c r="E15" s="74">
        <v>1.5</v>
      </c>
      <c r="F15" s="74">
        <v>0.9</v>
      </c>
      <c r="G15" s="154">
        <f t="shared" si="2"/>
        <v>-0.6</v>
      </c>
      <c r="H15" s="45">
        <f t="shared" si="3"/>
        <v>-40</v>
      </c>
      <c r="I15" s="49">
        <f t="shared" si="0"/>
        <v>-40</v>
      </c>
      <c r="J15" s="46">
        <f>+H15</f>
        <v>-40</v>
      </c>
      <c r="K15" s="51"/>
      <c r="L15" s="146">
        <f t="shared" si="4"/>
        <v>60</v>
      </c>
      <c r="M15" s="27"/>
      <c r="N15" s="27"/>
    </row>
    <row r="16" spans="1:15" ht="21" customHeight="1" x14ac:dyDescent="0.2">
      <c r="A16" s="100" t="s">
        <v>44</v>
      </c>
      <c r="B16" s="74">
        <v>0.3</v>
      </c>
      <c r="C16" s="74">
        <v>0.3</v>
      </c>
      <c r="D16" s="75"/>
      <c r="E16" s="74">
        <v>0.3</v>
      </c>
      <c r="F16" s="74">
        <v>0</v>
      </c>
      <c r="G16" s="97">
        <f t="shared" si="2"/>
        <v>-0.3</v>
      </c>
      <c r="H16" s="45">
        <f t="shared" si="3"/>
        <v>-100</v>
      </c>
      <c r="I16" s="49">
        <f t="shared" si="0"/>
        <v>-100</v>
      </c>
      <c r="J16" s="46">
        <f>+H16</f>
        <v>-100</v>
      </c>
      <c r="K16" s="51"/>
      <c r="L16" s="146">
        <f t="shared" si="4"/>
        <v>0</v>
      </c>
      <c r="N16" s="27"/>
    </row>
    <row r="17" spans="1:14" ht="12" customHeight="1" x14ac:dyDescent="0.2">
      <c r="A17" s="100"/>
      <c r="B17" s="74"/>
      <c r="C17" s="74"/>
      <c r="D17" s="74"/>
      <c r="E17" s="74"/>
      <c r="F17" s="74"/>
      <c r="G17" s="97"/>
      <c r="H17" s="45"/>
      <c r="I17" s="49"/>
      <c r="J17" s="46"/>
      <c r="K17" s="51"/>
      <c r="L17" s="146"/>
      <c r="N17" s="27"/>
    </row>
    <row r="18" spans="1:14" ht="15.75" x14ac:dyDescent="0.2">
      <c r="A18" s="60" t="s">
        <v>42</v>
      </c>
      <c r="B18" s="99">
        <f>+SUM(B19+B23)</f>
        <v>0</v>
      </c>
      <c r="C18" s="99">
        <f>+SUM(C19+C23)</f>
        <v>7.1999999999999993</v>
      </c>
      <c r="D18" s="99">
        <f>+SUM(D19+D23)</f>
        <v>0</v>
      </c>
      <c r="E18" s="99">
        <f>+SUM(E19+E23)</f>
        <v>7.1999999999999993</v>
      </c>
      <c r="F18" s="99">
        <f>+SUM(F19+F23)</f>
        <v>1.2000000000000002</v>
      </c>
      <c r="G18" s="97">
        <f t="shared" si="2"/>
        <v>-5.9999999999999991</v>
      </c>
      <c r="H18" s="98">
        <f t="shared" si="3"/>
        <v>-83.333333333333329</v>
      </c>
      <c r="I18" s="49">
        <f t="shared" si="0"/>
        <v>-83.333333333333329</v>
      </c>
      <c r="J18" s="46">
        <f t="shared" si="1"/>
        <v>-83.333333333333329</v>
      </c>
      <c r="K18" s="51"/>
      <c r="L18" s="54">
        <f t="shared" ref="L18:L21" si="5">+(F18/C18)*100</f>
        <v>16.666666666666671</v>
      </c>
      <c r="N18" s="27"/>
    </row>
    <row r="19" spans="1:14" ht="15.75" x14ac:dyDescent="0.2">
      <c r="A19" s="44" t="s">
        <v>54</v>
      </c>
      <c r="B19" s="99">
        <f>+SUM(B20:B22)</f>
        <v>0</v>
      </c>
      <c r="C19" s="99">
        <f>+SUM(C20:C22)</f>
        <v>7.1999999999999993</v>
      </c>
      <c r="D19" s="99"/>
      <c r="E19" s="99">
        <f>+SUM(E20:E22)</f>
        <v>7.1999999999999993</v>
      </c>
      <c r="F19" s="99">
        <f>+SUM(F20:F22)</f>
        <v>1.2000000000000002</v>
      </c>
      <c r="G19" s="97">
        <f t="shared" si="2"/>
        <v>-5.9999999999999991</v>
      </c>
      <c r="H19" s="98">
        <f t="shared" si="3"/>
        <v>-83.333333333333329</v>
      </c>
      <c r="I19" s="49">
        <f t="shared" si="0"/>
        <v>-83.333333333333329</v>
      </c>
      <c r="J19" s="46">
        <f t="shared" si="1"/>
        <v>-83.333333333333329</v>
      </c>
      <c r="K19" s="51"/>
      <c r="L19" s="54">
        <f t="shared" si="5"/>
        <v>16.666666666666671</v>
      </c>
      <c r="N19" s="27"/>
    </row>
    <row r="20" spans="1:14" ht="15" x14ac:dyDescent="0.2">
      <c r="A20" s="100" t="s">
        <v>39</v>
      </c>
      <c r="B20" s="112">
        <v>0</v>
      </c>
      <c r="C20" s="112">
        <v>1.6</v>
      </c>
      <c r="D20" s="75"/>
      <c r="E20" s="74">
        <v>1.6</v>
      </c>
      <c r="F20" s="74">
        <v>0.4</v>
      </c>
      <c r="G20" s="154">
        <f t="shared" si="2"/>
        <v>-1.2000000000000002</v>
      </c>
      <c r="H20" s="45">
        <f t="shared" si="3"/>
        <v>-75.000000000000014</v>
      </c>
      <c r="I20" s="49">
        <f t="shared" si="0"/>
        <v>-75.000000000000014</v>
      </c>
      <c r="J20" s="46">
        <f t="shared" si="1"/>
        <v>-75.000000000000014</v>
      </c>
      <c r="K20" s="51"/>
      <c r="L20" s="146">
        <f t="shared" si="5"/>
        <v>25</v>
      </c>
      <c r="M20" s="27"/>
      <c r="N20" s="27"/>
    </row>
    <row r="21" spans="1:14" ht="15" x14ac:dyDescent="0.2">
      <c r="A21" s="100" t="s">
        <v>40</v>
      </c>
      <c r="B21" s="112">
        <v>0</v>
      </c>
      <c r="C21" s="112">
        <v>5.6</v>
      </c>
      <c r="D21" s="75"/>
      <c r="E21" s="74">
        <v>5.6</v>
      </c>
      <c r="F21" s="74">
        <v>0.8</v>
      </c>
      <c r="G21" s="154">
        <f t="shared" si="2"/>
        <v>-4.8</v>
      </c>
      <c r="H21" s="45">
        <f t="shared" si="3"/>
        <v>-85.714285714285722</v>
      </c>
      <c r="I21" s="49">
        <f t="shared" si="0"/>
        <v>-85.714285714285722</v>
      </c>
      <c r="J21" s="46">
        <f t="shared" si="1"/>
        <v>-85.714285714285722</v>
      </c>
      <c r="K21" s="51"/>
      <c r="L21" s="146">
        <f t="shared" si="5"/>
        <v>14.285714285714288</v>
      </c>
      <c r="M21" s="27"/>
      <c r="N21" s="27"/>
    </row>
    <row r="22" spans="1:14" ht="15" x14ac:dyDescent="0.2">
      <c r="A22" s="100" t="s">
        <v>44</v>
      </c>
      <c r="B22" s="112">
        <v>0</v>
      </c>
      <c r="C22" s="74">
        <v>0</v>
      </c>
      <c r="D22" s="75"/>
      <c r="E22" s="74">
        <v>0</v>
      </c>
      <c r="F22" s="74">
        <v>0</v>
      </c>
      <c r="G22" s="154">
        <f t="shared" si="2"/>
        <v>0</v>
      </c>
      <c r="H22" s="45">
        <v>0</v>
      </c>
      <c r="I22" s="49">
        <f t="shared" si="0"/>
        <v>0</v>
      </c>
      <c r="J22" s="46"/>
      <c r="K22" s="51"/>
      <c r="L22" s="146">
        <v>0</v>
      </c>
      <c r="M22" s="27"/>
      <c r="N22" s="27"/>
    </row>
    <row r="23" spans="1:14" s="152" customFormat="1" ht="24.75" customHeight="1" x14ac:dyDescent="0.2">
      <c r="A23" s="148" t="s">
        <v>55</v>
      </c>
      <c r="B23" s="149"/>
      <c r="C23" s="150"/>
      <c r="D23" s="151"/>
      <c r="E23" s="150"/>
      <c r="F23" s="150"/>
      <c r="G23" s="154"/>
      <c r="H23" s="98"/>
      <c r="I23" s="49">
        <f t="shared" si="0"/>
        <v>0</v>
      </c>
      <c r="J23" s="46">
        <f t="shared" si="1"/>
        <v>0</v>
      </c>
      <c r="K23" s="51"/>
      <c r="L23" s="54"/>
      <c r="N23" s="153"/>
    </row>
    <row r="24" spans="1:14" ht="14.25" customHeight="1" x14ac:dyDescent="0.2">
      <c r="A24" s="44"/>
      <c r="B24" s="74"/>
      <c r="C24" s="74"/>
      <c r="D24" s="75"/>
      <c r="E24" s="74"/>
      <c r="F24" s="74"/>
      <c r="G24" s="97"/>
      <c r="H24" s="45"/>
      <c r="I24" s="49"/>
      <c r="J24" s="46"/>
      <c r="K24" s="51"/>
      <c r="L24" s="146"/>
      <c r="N24" s="27"/>
    </row>
    <row r="25" spans="1:14" ht="15.75" x14ac:dyDescent="0.2">
      <c r="A25" s="60" t="s">
        <v>43</v>
      </c>
      <c r="B25" s="101">
        <f>+SUM(B26:B27)</f>
        <v>0</v>
      </c>
      <c r="C25" s="101">
        <f>+SUM(C26:C27)</f>
        <v>0</v>
      </c>
      <c r="D25" s="101"/>
      <c r="E25" s="101">
        <f>+SUM(E26:E27)</f>
        <v>0</v>
      </c>
      <c r="F25" s="101">
        <f>+SUM(F26:F27)</f>
        <v>2.6</v>
      </c>
      <c r="G25" s="97">
        <f t="shared" si="2"/>
        <v>2.6</v>
      </c>
      <c r="H25" s="98">
        <v>0</v>
      </c>
      <c r="I25" s="49">
        <f t="shared" si="0"/>
        <v>0</v>
      </c>
      <c r="J25" s="46">
        <f>+H25</f>
        <v>0</v>
      </c>
      <c r="K25" s="51"/>
      <c r="L25" s="54">
        <v>0</v>
      </c>
      <c r="N25" s="27"/>
    </row>
    <row r="26" spans="1:14" ht="15" x14ac:dyDescent="0.2">
      <c r="A26" s="100" t="s">
        <v>45</v>
      </c>
      <c r="B26" s="74">
        <v>0</v>
      </c>
      <c r="C26" s="74">
        <v>0</v>
      </c>
      <c r="D26" s="75"/>
      <c r="E26" s="74">
        <v>0</v>
      </c>
      <c r="F26" s="74">
        <v>2.6</v>
      </c>
      <c r="G26" s="154">
        <f t="shared" si="2"/>
        <v>2.6</v>
      </c>
      <c r="H26" s="45">
        <v>0</v>
      </c>
      <c r="I26" s="49">
        <f t="shared" si="0"/>
        <v>0</v>
      </c>
      <c r="J26" s="46">
        <f>+H26</f>
        <v>0</v>
      </c>
      <c r="K26" s="51"/>
      <c r="L26" s="146">
        <v>0</v>
      </c>
      <c r="M26" s="26"/>
      <c r="N26" s="27"/>
    </row>
    <row r="27" spans="1:14" ht="15" x14ac:dyDescent="0.2">
      <c r="A27" s="100" t="s">
        <v>46</v>
      </c>
      <c r="B27" s="74">
        <v>0</v>
      </c>
      <c r="C27" s="74">
        <v>0</v>
      </c>
      <c r="D27" s="75"/>
      <c r="E27" s="74">
        <v>0</v>
      </c>
      <c r="F27" s="74">
        <v>0</v>
      </c>
      <c r="G27" s="154">
        <f t="shared" si="2"/>
        <v>0</v>
      </c>
      <c r="H27" s="45">
        <v>0</v>
      </c>
      <c r="I27" s="49">
        <f t="shared" si="0"/>
        <v>0</v>
      </c>
      <c r="J27" s="46">
        <f>+H27</f>
        <v>0</v>
      </c>
      <c r="K27" s="51"/>
      <c r="L27" s="146">
        <v>0</v>
      </c>
      <c r="M27" s="27"/>
      <c r="N27" s="27"/>
    </row>
    <row r="28" spans="1:14" ht="16.5" thickBot="1" x14ac:dyDescent="0.25">
      <c r="A28" s="43"/>
      <c r="B28" s="47"/>
      <c r="C28" s="47"/>
      <c r="D28" s="48"/>
      <c r="E28" s="47"/>
      <c r="F28" s="47"/>
      <c r="G28" s="97"/>
      <c r="H28" s="52"/>
      <c r="I28" s="49"/>
      <c r="J28" s="46"/>
      <c r="K28" s="50"/>
      <c r="L28" s="147"/>
      <c r="N28" s="27"/>
    </row>
    <row r="29" spans="1:14" ht="19.7" customHeight="1" thickTop="1" thickBot="1" x14ac:dyDescent="0.25">
      <c r="A29" s="53" t="s">
        <v>47</v>
      </c>
      <c r="B29" s="28">
        <f>+B11+B18+B25</f>
        <v>398.6</v>
      </c>
      <c r="C29" s="29">
        <f>+C11+C18+C25</f>
        <v>593</v>
      </c>
      <c r="D29" s="54"/>
      <c r="E29" s="29">
        <f>+E11+E18+E25</f>
        <v>593</v>
      </c>
      <c r="F29" s="29">
        <f>+F11+F18+F25</f>
        <v>472.39999999999992</v>
      </c>
      <c r="G29" s="29">
        <f t="shared" si="2"/>
        <v>-120.60000000000008</v>
      </c>
      <c r="H29" s="29">
        <f t="shared" si="3"/>
        <v>-20.337268128161902</v>
      </c>
      <c r="I29" s="55">
        <f t="shared" si="0"/>
        <v>-20.337268128161902</v>
      </c>
      <c r="J29" s="31">
        <f>+H29</f>
        <v>-20.337268128161902</v>
      </c>
      <c r="K29" s="30"/>
      <c r="L29" s="29">
        <f t="shared" ref="L29" si="6">+(F29/C29)*100</f>
        <v>79.662731871838105</v>
      </c>
      <c r="N29" s="27"/>
    </row>
    <row r="30" spans="1:14" x14ac:dyDescent="0.2">
      <c r="A30" s="32" t="s">
        <v>0</v>
      </c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</row>
    <row r="31" spans="1:14" x14ac:dyDescent="0.2">
      <c r="A31" s="7" t="s">
        <v>57</v>
      </c>
      <c r="B31" s="1"/>
      <c r="C31" s="3"/>
      <c r="D31" s="1"/>
      <c r="E31" s="1"/>
      <c r="F31" s="1"/>
      <c r="G31" s="1"/>
      <c r="H31" s="1"/>
      <c r="I31" s="1"/>
      <c r="J31" s="1"/>
      <c r="K31" s="1"/>
      <c r="L31" s="1"/>
      <c r="M31" s="1"/>
    </row>
    <row r="32" spans="1:14" ht="7.5" customHeight="1" x14ac:dyDescent="0.2">
      <c r="A32" s="57"/>
      <c r="B32" s="56"/>
      <c r="C32" s="56"/>
      <c r="D32" s="56"/>
      <c r="E32" s="56"/>
      <c r="F32" s="56"/>
      <c r="G32" s="56"/>
      <c r="H32" s="56"/>
      <c r="I32" s="56"/>
      <c r="J32" s="56"/>
      <c r="K32" s="1"/>
      <c r="L32" s="1"/>
    </row>
    <row r="33" spans="1:6" ht="1.5" customHeight="1" x14ac:dyDescent="0.2">
      <c r="A33" s="57"/>
      <c r="B33" s="5"/>
      <c r="C33" s="5"/>
      <c r="D33" s="5"/>
      <c r="E33" s="5"/>
      <c r="F33" s="5"/>
    </row>
    <row r="34" spans="1:6" ht="15" customHeight="1" x14ac:dyDescent="0.2">
      <c r="A34" s="9" t="s">
        <v>24</v>
      </c>
      <c r="B34" s="5"/>
      <c r="C34" s="5"/>
      <c r="D34" s="5"/>
      <c r="E34" s="5"/>
      <c r="F34" s="5"/>
    </row>
    <row r="35" spans="1:6" ht="19.5" customHeight="1" x14ac:dyDescent="0.2">
      <c r="A35" s="33" t="s">
        <v>22</v>
      </c>
      <c r="C35" s="6" t="s">
        <v>23</v>
      </c>
    </row>
    <row r="36" spans="1:6" x14ac:dyDescent="0.2">
      <c r="A36" s="2"/>
    </row>
    <row r="39" spans="1:6" x14ac:dyDescent="0.2">
      <c r="A39" s="2"/>
    </row>
    <row r="40" spans="1:6" x14ac:dyDescent="0.2">
      <c r="A40" s="2"/>
    </row>
    <row r="41" spans="1:6" x14ac:dyDescent="0.2">
      <c r="A41" s="2"/>
    </row>
    <row r="42" spans="1:6" x14ac:dyDescent="0.2">
      <c r="A42" s="2"/>
    </row>
    <row r="43" spans="1:6" x14ac:dyDescent="0.2">
      <c r="A43" t="s">
        <v>11</v>
      </c>
    </row>
    <row r="45" spans="1:6" x14ac:dyDescent="0.2">
      <c r="F45" s="34"/>
    </row>
  </sheetData>
  <sheetProtection selectLockedCells="1"/>
  <mergeCells count="6">
    <mergeCell ref="A2:J2"/>
    <mergeCell ref="I6:J7"/>
    <mergeCell ref="B6:C7"/>
    <mergeCell ref="E6:F7"/>
    <mergeCell ref="A6:A9"/>
    <mergeCell ref="G7:H7"/>
  </mergeCells>
  <phoneticPr fontId="0" type="noConversion"/>
  <conditionalFormatting sqref="I11:I29">
    <cfRule type="cellIs" dxfId="28" priority="1" stopIfTrue="1" operator="between">
      <formula>-0.0001</formula>
      <formula>-5</formula>
    </cfRule>
    <cfRule type="cellIs" dxfId="27" priority="2" stopIfTrue="1" operator="between">
      <formula>-5.1</formula>
      <formula>-10.1</formula>
    </cfRule>
    <cfRule type="cellIs" dxfId="26" priority="3" stopIfTrue="1" operator="lessThan">
      <formula>-10.1</formula>
    </cfRule>
  </conditionalFormatting>
  <conditionalFormatting sqref="J11:J29">
    <cfRule type="cellIs" dxfId="25" priority="4" stopIfTrue="1" operator="between">
      <formula>0.01</formula>
      <formula>5</formula>
    </cfRule>
    <cfRule type="cellIs" dxfId="24" priority="5" stopIfTrue="1" operator="between">
      <formula>5.1</formula>
      <formula>10.1</formula>
    </cfRule>
    <cfRule type="cellIs" dxfId="23" priority="6" stopIfTrue="1" operator="greaterThan">
      <formula>10.1</formula>
    </cfRule>
  </conditionalFormatting>
  <printOptions horizontalCentered="1" verticalCentered="1"/>
  <pageMargins left="0.19685039370078741" right="0" top="0.47244094488188981" bottom="0" header="0" footer="0"/>
  <pageSetup scale="74" orientation="landscape" r:id="rId1"/>
  <headerFooter alignWithMargins="0">
    <oddFooter>&amp;C&amp;P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42"/>
  </sheetPr>
  <dimension ref="A1:O57"/>
  <sheetViews>
    <sheetView showGridLines="0" tabSelected="1" zoomScale="80" zoomScaleNormal="80" workbookViewId="0">
      <pane xSplit="2" ySplit="8" topLeftCell="C9" activePane="bottomRight" state="frozen"/>
      <selection activeCell="A29" sqref="A29"/>
      <selection pane="topRight" activeCell="A29" sqref="A29"/>
      <selection pane="bottomLeft" activeCell="A29" sqref="A29"/>
      <selection pane="bottomRight" activeCell="D9" sqref="D9"/>
    </sheetView>
  </sheetViews>
  <sheetFormatPr baseColWidth="10" defaultRowHeight="12.75" x14ac:dyDescent="0.2"/>
  <cols>
    <col min="1" max="2" width="7.7109375" style="2" customWidth="1"/>
    <col min="3" max="3" width="52.28515625" style="2" customWidth="1"/>
    <col min="4" max="4" width="19.85546875" style="2" customWidth="1"/>
    <col min="5" max="5" width="20" style="2" customWidth="1"/>
    <col min="6" max="6" width="14.7109375" style="2" customWidth="1"/>
    <col min="7" max="7" width="18" style="2" customWidth="1"/>
    <col min="8" max="11" width="14.7109375" style="2" customWidth="1"/>
    <col min="12" max="12" width="12.85546875" style="2" customWidth="1"/>
    <col min="13" max="14" width="10.7109375" style="2" customWidth="1"/>
    <col min="15" max="16384" width="11.42578125" style="2"/>
  </cols>
  <sheetData>
    <row r="1" spans="1:14" ht="159" customHeight="1" x14ac:dyDescent="0.2"/>
    <row r="2" spans="1:14" ht="15.75" x14ac:dyDescent="0.25">
      <c r="A2" s="41"/>
      <c r="B2" s="10"/>
      <c r="C2" s="176" t="s">
        <v>131</v>
      </c>
      <c r="D2" s="35"/>
      <c r="E2" s="35"/>
      <c r="F2" s="35"/>
      <c r="G2" s="35"/>
      <c r="H2" s="35"/>
      <c r="I2" s="35"/>
      <c r="J2" s="35"/>
      <c r="K2" s="35"/>
      <c r="L2" s="35"/>
      <c r="M2" s="131" t="s">
        <v>56</v>
      </c>
      <c r="N2" s="36"/>
    </row>
    <row r="3" spans="1:14" ht="27" customHeight="1" x14ac:dyDescent="0.2">
      <c r="A3" s="42" t="s">
        <v>52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36"/>
      <c r="N3" s="36"/>
    </row>
    <row r="4" spans="1:14" ht="30.75" customHeight="1" x14ac:dyDescent="0.2">
      <c r="A4" s="42"/>
      <c r="B4" s="11"/>
      <c r="C4" s="132" t="s">
        <v>176</v>
      </c>
      <c r="D4" s="11"/>
      <c r="E4" s="11"/>
      <c r="F4" s="11"/>
      <c r="G4" s="11"/>
      <c r="H4" s="11"/>
      <c r="I4" s="11"/>
      <c r="J4" s="11"/>
      <c r="K4" s="37"/>
      <c r="L4" s="11"/>
      <c r="M4" s="36"/>
      <c r="N4" s="36"/>
    </row>
    <row r="5" spans="1:14" ht="30" customHeight="1" thickBot="1" x14ac:dyDescent="0.25">
      <c r="A5" s="38" t="s">
        <v>25</v>
      </c>
      <c r="B5" s="39"/>
      <c r="C5" s="39"/>
      <c r="D5" s="39"/>
      <c r="E5" s="39"/>
      <c r="F5" s="39"/>
      <c r="G5" s="39"/>
      <c r="H5" s="39"/>
      <c r="I5" s="39"/>
      <c r="J5" s="39"/>
      <c r="K5" s="39"/>
      <c r="L5" s="39"/>
      <c r="M5" s="36"/>
      <c r="N5" s="36"/>
    </row>
    <row r="6" spans="1:14" ht="13.5" thickBot="1" x14ac:dyDescent="0.25">
      <c r="A6" s="265" t="s">
        <v>19</v>
      </c>
      <c r="B6" s="270" t="s">
        <v>49</v>
      </c>
      <c r="C6" s="270" t="s">
        <v>31</v>
      </c>
      <c r="D6" s="270" t="s">
        <v>126</v>
      </c>
      <c r="E6" s="275" t="s">
        <v>17</v>
      </c>
      <c r="F6" s="276"/>
      <c r="G6" s="275" t="s">
        <v>18</v>
      </c>
      <c r="H6" s="276"/>
      <c r="I6" s="275" t="s">
        <v>26</v>
      </c>
      <c r="J6" s="277"/>
      <c r="K6" s="233" t="s">
        <v>32</v>
      </c>
      <c r="L6" s="234"/>
      <c r="M6" s="235" t="s">
        <v>33</v>
      </c>
      <c r="N6" s="235"/>
    </row>
    <row r="7" spans="1:14" x14ac:dyDescent="0.2">
      <c r="A7" s="266"/>
      <c r="B7" s="266"/>
      <c r="C7" s="266"/>
      <c r="D7" s="266"/>
      <c r="E7" s="255" t="s">
        <v>5</v>
      </c>
      <c r="F7" s="273" t="s">
        <v>6</v>
      </c>
      <c r="G7" s="255" t="s">
        <v>5</v>
      </c>
      <c r="H7" s="273" t="s">
        <v>6</v>
      </c>
      <c r="I7" s="255" t="s">
        <v>5</v>
      </c>
      <c r="J7" s="273" t="s">
        <v>6</v>
      </c>
      <c r="K7" s="255" t="s">
        <v>20</v>
      </c>
      <c r="L7" s="273" t="s">
        <v>21</v>
      </c>
      <c r="M7" s="271" t="s">
        <v>27</v>
      </c>
      <c r="N7" s="271" t="s">
        <v>28</v>
      </c>
    </row>
    <row r="8" spans="1:14" ht="13.5" thickBot="1" x14ac:dyDescent="0.25">
      <c r="A8" s="267"/>
      <c r="B8" s="267"/>
      <c r="C8" s="267"/>
      <c r="D8" s="267"/>
      <c r="E8" s="259"/>
      <c r="F8" s="274"/>
      <c r="G8" s="259"/>
      <c r="H8" s="274"/>
      <c r="I8" s="259"/>
      <c r="J8" s="274"/>
      <c r="K8" s="259"/>
      <c r="L8" s="274"/>
      <c r="M8" s="272"/>
      <c r="N8" s="272"/>
    </row>
    <row r="9" spans="1:14" s="63" customFormat="1" ht="24" customHeight="1" x14ac:dyDescent="0.2">
      <c r="A9" s="113">
        <v>1</v>
      </c>
      <c r="B9" s="240" t="s">
        <v>112</v>
      </c>
      <c r="C9" s="124" t="s">
        <v>132</v>
      </c>
      <c r="D9" s="118">
        <v>3</v>
      </c>
      <c r="E9" s="119">
        <v>3</v>
      </c>
      <c r="F9" s="120">
        <v>2.8</v>
      </c>
      <c r="G9" s="119">
        <v>0</v>
      </c>
      <c r="H9" s="121">
        <v>0</v>
      </c>
      <c r="I9" s="122">
        <f>+E9+G9</f>
        <v>3</v>
      </c>
      <c r="J9" s="123">
        <f>+F9+H9</f>
        <v>2.8</v>
      </c>
      <c r="K9" s="122">
        <f t="shared" ref="K9:K26" si="0">+J9-I9</f>
        <v>-0.20000000000000018</v>
      </c>
      <c r="L9" s="76">
        <f t="shared" ref="L9:L26" si="1">IF(I9=0,0,(+K9/I9))</f>
        <v>-6.6666666666666721E-2</v>
      </c>
      <c r="M9" s="61">
        <f t="shared" ref="M9:M29" si="2">+L9</f>
        <v>-6.6666666666666721E-2</v>
      </c>
      <c r="N9" s="62">
        <f>+L9</f>
        <v>-6.6666666666666721E-2</v>
      </c>
    </row>
    <row r="10" spans="1:14" s="66" customFormat="1" ht="24" customHeight="1" x14ac:dyDescent="0.2">
      <c r="A10" s="113" t="s">
        <v>133</v>
      </c>
      <c r="B10" s="240" t="s">
        <v>111</v>
      </c>
      <c r="C10" s="124" t="s">
        <v>114</v>
      </c>
      <c r="D10" s="125">
        <v>30.2</v>
      </c>
      <c r="E10" s="126">
        <v>30.2</v>
      </c>
      <c r="F10" s="78">
        <v>20.9</v>
      </c>
      <c r="G10" s="79">
        <v>0</v>
      </c>
      <c r="H10" s="80">
        <v>0</v>
      </c>
      <c r="I10" s="126">
        <f t="shared" ref="I10:I25" si="3">+E10+G10</f>
        <v>30.2</v>
      </c>
      <c r="J10" s="127">
        <f t="shared" ref="J10:J25" si="4">+F10+H10</f>
        <v>20.9</v>
      </c>
      <c r="K10" s="155">
        <f t="shared" si="0"/>
        <v>-9.3000000000000007</v>
      </c>
      <c r="L10" s="76">
        <f t="shared" si="1"/>
        <v>-0.30794701986754969</v>
      </c>
      <c r="M10" s="64">
        <f t="shared" si="2"/>
        <v>-0.30794701986754969</v>
      </c>
      <c r="N10" s="65">
        <f>+L10</f>
        <v>-0.30794701986754969</v>
      </c>
    </row>
    <row r="11" spans="1:14" s="63" customFormat="1" ht="24" customHeight="1" x14ac:dyDescent="0.2">
      <c r="A11" s="113" t="s">
        <v>134</v>
      </c>
      <c r="B11" s="240" t="s">
        <v>110</v>
      </c>
      <c r="C11" s="124" t="s">
        <v>136</v>
      </c>
      <c r="D11" s="125">
        <v>554.20000000000005</v>
      </c>
      <c r="E11" s="79">
        <v>552.6</v>
      </c>
      <c r="F11" s="78">
        <v>444.9</v>
      </c>
      <c r="G11" s="79">
        <v>1.6</v>
      </c>
      <c r="H11" s="78">
        <v>0.4</v>
      </c>
      <c r="I11" s="126">
        <f t="shared" si="3"/>
        <v>554.20000000000005</v>
      </c>
      <c r="J11" s="127">
        <f t="shared" si="4"/>
        <v>445.29999999999995</v>
      </c>
      <c r="K11" s="126">
        <f t="shared" si="0"/>
        <v>-108.90000000000009</v>
      </c>
      <c r="L11" s="76">
        <f t="shared" si="1"/>
        <v>-0.19649945867917734</v>
      </c>
      <c r="M11" s="67">
        <f t="shared" si="2"/>
        <v>-0.19649945867917734</v>
      </c>
      <c r="N11" s="65"/>
    </row>
    <row r="12" spans="1:14" s="63" customFormat="1" ht="24" customHeight="1" x14ac:dyDescent="0.2">
      <c r="A12" s="239" t="s">
        <v>134</v>
      </c>
      <c r="B12" s="240" t="s">
        <v>113</v>
      </c>
      <c r="C12" s="241" t="s">
        <v>137</v>
      </c>
      <c r="D12" s="125">
        <v>5.6</v>
      </c>
      <c r="E12" s="79">
        <v>0</v>
      </c>
      <c r="F12" s="78">
        <v>0</v>
      </c>
      <c r="G12" s="79">
        <v>5.6</v>
      </c>
      <c r="H12" s="78">
        <v>0.8</v>
      </c>
      <c r="I12" s="126">
        <f t="shared" si="3"/>
        <v>5.6</v>
      </c>
      <c r="J12" s="127">
        <f t="shared" si="4"/>
        <v>0.8</v>
      </c>
      <c r="K12" s="126">
        <f t="shared" si="0"/>
        <v>-4.8</v>
      </c>
      <c r="L12" s="77">
        <f t="shared" si="1"/>
        <v>-0.85714285714285721</v>
      </c>
      <c r="M12" s="67">
        <f t="shared" si="2"/>
        <v>-0.85714285714285721</v>
      </c>
      <c r="N12" s="68">
        <f t="shared" ref="N12:N29" si="5">+L12</f>
        <v>-0.85714285714285721</v>
      </c>
    </row>
    <row r="13" spans="1:14" s="63" customFormat="1" ht="24" hidden="1" customHeight="1" x14ac:dyDescent="0.2">
      <c r="A13" s="113"/>
      <c r="B13" s="240"/>
      <c r="C13" s="124"/>
      <c r="D13" s="125">
        <v>0</v>
      </c>
      <c r="E13" s="79"/>
      <c r="F13" s="78"/>
      <c r="G13" s="79"/>
      <c r="H13" s="78"/>
      <c r="I13" s="126">
        <f t="shared" si="3"/>
        <v>0</v>
      </c>
      <c r="J13" s="127">
        <f t="shared" si="4"/>
        <v>0</v>
      </c>
      <c r="K13" s="126">
        <f t="shared" si="0"/>
        <v>0</v>
      </c>
      <c r="L13" s="77">
        <f t="shared" si="1"/>
        <v>0</v>
      </c>
      <c r="M13" s="67">
        <f t="shared" si="2"/>
        <v>0</v>
      </c>
      <c r="N13" s="68">
        <f t="shared" si="5"/>
        <v>0</v>
      </c>
    </row>
    <row r="14" spans="1:14" s="63" customFormat="1" ht="24" hidden="1" customHeight="1" x14ac:dyDescent="0.2">
      <c r="A14" s="113"/>
      <c r="B14" s="114"/>
      <c r="C14" s="124"/>
      <c r="D14" s="125">
        <v>0</v>
      </c>
      <c r="E14" s="79"/>
      <c r="F14" s="78"/>
      <c r="G14" s="79"/>
      <c r="H14" s="78"/>
      <c r="I14" s="126">
        <f t="shared" si="3"/>
        <v>0</v>
      </c>
      <c r="J14" s="127">
        <f t="shared" si="4"/>
        <v>0</v>
      </c>
      <c r="K14" s="126">
        <f t="shared" si="0"/>
        <v>0</v>
      </c>
      <c r="L14" s="77">
        <f t="shared" si="1"/>
        <v>0</v>
      </c>
      <c r="M14" s="67">
        <f t="shared" si="2"/>
        <v>0</v>
      </c>
      <c r="N14" s="68">
        <f t="shared" si="5"/>
        <v>0</v>
      </c>
    </row>
    <row r="15" spans="1:14" s="63" customFormat="1" ht="24" hidden="1" customHeight="1" x14ac:dyDescent="0.2">
      <c r="A15" s="113"/>
      <c r="B15" s="114"/>
      <c r="C15" s="124"/>
      <c r="D15" s="125">
        <v>0</v>
      </c>
      <c r="E15" s="79"/>
      <c r="F15" s="78"/>
      <c r="G15" s="79"/>
      <c r="H15" s="78"/>
      <c r="I15" s="126">
        <f t="shared" si="3"/>
        <v>0</v>
      </c>
      <c r="J15" s="127">
        <f t="shared" si="4"/>
        <v>0</v>
      </c>
      <c r="K15" s="126">
        <f t="shared" si="0"/>
        <v>0</v>
      </c>
      <c r="L15" s="77">
        <f t="shared" si="1"/>
        <v>0</v>
      </c>
      <c r="M15" s="67">
        <f t="shared" si="2"/>
        <v>0</v>
      </c>
      <c r="N15" s="68">
        <f t="shared" si="5"/>
        <v>0</v>
      </c>
    </row>
    <row r="16" spans="1:14" s="63" customFormat="1" ht="24" hidden="1" customHeight="1" x14ac:dyDescent="0.2">
      <c r="A16" s="113"/>
      <c r="B16" s="114"/>
      <c r="C16" s="124"/>
      <c r="D16" s="125">
        <v>0</v>
      </c>
      <c r="E16" s="79"/>
      <c r="F16" s="78"/>
      <c r="G16" s="79"/>
      <c r="H16" s="78"/>
      <c r="I16" s="126">
        <f t="shared" si="3"/>
        <v>0</v>
      </c>
      <c r="J16" s="127">
        <f t="shared" si="4"/>
        <v>0</v>
      </c>
      <c r="K16" s="126">
        <f t="shared" si="0"/>
        <v>0</v>
      </c>
      <c r="L16" s="77">
        <f t="shared" si="1"/>
        <v>0</v>
      </c>
      <c r="M16" s="67">
        <f t="shared" si="2"/>
        <v>0</v>
      </c>
      <c r="N16" s="68">
        <f t="shared" si="5"/>
        <v>0</v>
      </c>
    </row>
    <row r="17" spans="1:15" s="63" customFormat="1" ht="24" hidden="1" customHeight="1" x14ac:dyDescent="0.2">
      <c r="A17" s="113"/>
      <c r="B17" s="114"/>
      <c r="C17" s="124"/>
      <c r="D17" s="125">
        <v>0</v>
      </c>
      <c r="E17" s="79"/>
      <c r="F17" s="78"/>
      <c r="G17" s="79"/>
      <c r="H17" s="78"/>
      <c r="I17" s="126">
        <f t="shared" si="3"/>
        <v>0</v>
      </c>
      <c r="J17" s="127">
        <f t="shared" si="4"/>
        <v>0</v>
      </c>
      <c r="K17" s="126">
        <f t="shared" si="0"/>
        <v>0</v>
      </c>
      <c r="L17" s="77">
        <f t="shared" si="1"/>
        <v>0</v>
      </c>
      <c r="M17" s="67">
        <f t="shared" si="2"/>
        <v>0</v>
      </c>
      <c r="N17" s="68">
        <f t="shared" si="5"/>
        <v>0</v>
      </c>
    </row>
    <row r="18" spans="1:15" s="63" customFormat="1" ht="24" hidden="1" customHeight="1" x14ac:dyDescent="0.2">
      <c r="A18" s="113"/>
      <c r="B18" s="114"/>
      <c r="C18" s="124"/>
      <c r="D18" s="125">
        <v>0</v>
      </c>
      <c r="E18" s="79"/>
      <c r="F18" s="78"/>
      <c r="G18" s="79"/>
      <c r="H18" s="78"/>
      <c r="I18" s="126">
        <f t="shared" si="3"/>
        <v>0</v>
      </c>
      <c r="J18" s="127">
        <f t="shared" si="4"/>
        <v>0</v>
      </c>
      <c r="K18" s="126">
        <f t="shared" si="0"/>
        <v>0</v>
      </c>
      <c r="L18" s="77">
        <f t="shared" si="1"/>
        <v>0</v>
      </c>
      <c r="M18" s="67">
        <f t="shared" si="2"/>
        <v>0</v>
      </c>
      <c r="N18" s="68">
        <f t="shared" si="5"/>
        <v>0</v>
      </c>
    </row>
    <row r="19" spans="1:15" s="63" customFormat="1" hidden="1" x14ac:dyDescent="0.2">
      <c r="A19" s="113"/>
      <c r="B19" s="114"/>
      <c r="C19" s="124"/>
      <c r="D19" s="125">
        <v>0</v>
      </c>
      <c r="E19" s="79"/>
      <c r="F19" s="78"/>
      <c r="G19" s="79"/>
      <c r="H19" s="78"/>
      <c r="I19" s="126">
        <f t="shared" si="3"/>
        <v>0</v>
      </c>
      <c r="J19" s="127">
        <f t="shared" si="4"/>
        <v>0</v>
      </c>
      <c r="K19" s="126">
        <f t="shared" si="0"/>
        <v>0</v>
      </c>
      <c r="L19" s="77">
        <f t="shared" si="1"/>
        <v>0</v>
      </c>
      <c r="M19" s="67">
        <f t="shared" si="2"/>
        <v>0</v>
      </c>
      <c r="N19" s="68">
        <f t="shared" si="5"/>
        <v>0</v>
      </c>
    </row>
    <row r="20" spans="1:15" s="63" customFormat="1" ht="24" hidden="1" customHeight="1" x14ac:dyDescent="0.2">
      <c r="A20" s="113"/>
      <c r="B20" s="114"/>
      <c r="C20" s="124"/>
      <c r="D20" s="125">
        <v>0</v>
      </c>
      <c r="E20" s="79"/>
      <c r="F20" s="78"/>
      <c r="G20" s="79"/>
      <c r="H20" s="78"/>
      <c r="I20" s="126">
        <f t="shared" si="3"/>
        <v>0</v>
      </c>
      <c r="J20" s="127">
        <f t="shared" si="4"/>
        <v>0</v>
      </c>
      <c r="K20" s="126">
        <f t="shared" si="0"/>
        <v>0</v>
      </c>
      <c r="L20" s="77">
        <f t="shared" si="1"/>
        <v>0</v>
      </c>
      <c r="M20" s="67">
        <f t="shared" si="2"/>
        <v>0</v>
      </c>
      <c r="N20" s="68">
        <f t="shared" si="5"/>
        <v>0</v>
      </c>
    </row>
    <row r="21" spans="1:15" s="63" customFormat="1" ht="24" hidden="1" customHeight="1" x14ac:dyDescent="0.2">
      <c r="A21" s="113"/>
      <c r="B21" s="114"/>
      <c r="C21" s="124"/>
      <c r="D21" s="125">
        <v>0</v>
      </c>
      <c r="E21" s="79"/>
      <c r="F21" s="78"/>
      <c r="G21" s="79"/>
      <c r="H21" s="78"/>
      <c r="I21" s="126">
        <f t="shared" si="3"/>
        <v>0</v>
      </c>
      <c r="J21" s="127">
        <f t="shared" si="4"/>
        <v>0</v>
      </c>
      <c r="K21" s="126">
        <f t="shared" si="0"/>
        <v>0</v>
      </c>
      <c r="L21" s="77">
        <f t="shared" si="1"/>
        <v>0</v>
      </c>
      <c r="M21" s="67">
        <f t="shared" si="2"/>
        <v>0</v>
      </c>
      <c r="N21" s="68">
        <f t="shared" si="5"/>
        <v>0</v>
      </c>
    </row>
    <row r="22" spans="1:15" s="63" customFormat="1" ht="24" hidden="1" customHeight="1" x14ac:dyDescent="0.2">
      <c r="A22" s="113"/>
      <c r="B22" s="114"/>
      <c r="C22" s="124"/>
      <c r="D22" s="125">
        <v>0</v>
      </c>
      <c r="E22" s="79"/>
      <c r="F22" s="78"/>
      <c r="G22" s="79"/>
      <c r="H22" s="78"/>
      <c r="I22" s="126">
        <f t="shared" si="3"/>
        <v>0</v>
      </c>
      <c r="J22" s="127">
        <f t="shared" si="4"/>
        <v>0</v>
      </c>
      <c r="K22" s="126">
        <f t="shared" si="0"/>
        <v>0</v>
      </c>
      <c r="L22" s="77">
        <f t="shared" si="1"/>
        <v>0</v>
      </c>
      <c r="M22" s="67">
        <f t="shared" si="2"/>
        <v>0</v>
      </c>
      <c r="N22" s="68">
        <f t="shared" si="5"/>
        <v>0</v>
      </c>
    </row>
    <row r="23" spans="1:15" s="63" customFormat="1" ht="24" hidden="1" customHeight="1" x14ac:dyDescent="0.2">
      <c r="A23" s="113"/>
      <c r="B23" s="114"/>
      <c r="C23" s="124"/>
      <c r="D23" s="125">
        <v>0</v>
      </c>
      <c r="E23" s="79"/>
      <c r="F23" s="78"/>
      <c r="G23" s="79"/>
      <c r="H23" s="78"/>
      <c r="I23" s="126">
        <f t="shared" si="3"/>
        <v>0</v>
      </c>
      <c r="J23" s="127">
        <f t="shared" si="4"/>
        <v>0</v>
      </c>
      <c r="K23" s="126">
        <f t="shared" si="0"/>
        <v>0</v>
      </c>
      <c r="L23" s="77">
        <f t="shared" si="1"/>
        <v>0</v>
      </c>
      <c r="M23" s="67">
        <f t="shared" si="2"/>
        <v>0</v>
      </c>
      <c r="N23" s="68">
        <f t="shared" si="5"/>
        <v>0</v>
      </c>
    </row>
    <row r="24" spans="1:15" s="63" customFormat="1" ht="24" hidden="1" customHeight="1" x14ac:dyDescent="0.2">
      <c r="A24" s="113"/>
      <c r="B24" s="114"/>
      <c r="C24" s="124"/>
      <c r="D24" s="125">
        <v>0</v>
      </c>
      <c r="E24" s="79"/>
      <c r="F24" s="78"/>
      <c r="G24" s="79"/>
      <c r="H24" s="78"/>
      <c r="I24" s="126">
        <f t="shared" si="3"/>
        <v>0</v>
      </c>
      <c r="J24" s="127">
        <f t="shared" si="4"/>
        <v>0</v>
      </c>
      <c r="K24" s="126">
        <f t="shared" si="0"/>
        <v>0</v>
      </c>
      <c r="L24" s="77">
        <f t="shared" si="1"/>
        <v>0</v>
      </c>
      <c r="M24" s="67">
        <f t="shared" si="2"/>
        <v>0</v>
      </c>
      <c r="N24" s="68">
        <f t="shared" si="5"/>
        <v>0</v>
      </c>
    </row>
    <row r="25" spans="1:15" s="63" customFormat="1" ht="24" customHeight="1" thickBot="1" x14ac:dyDescent="0.25">
      <c r="A25" s="113" t="s">
        <v>134</v>
      </c>
      <c r="B25" s="114" t="s">
        <v>138</v>
      </c>
      <c r="C25" s="124" t="s">
        <v>139</v>
      </c>
      <c r="D25" s="125">
        <v>0</v>
      </c>
      <c r="E25" s="79">
        <v>0</v>
      </c>
      <c r="F25" s="78">
        <v>2.6</v>
      </c>
      <c r="G25" s="79">
        <v>0</v>
      </c>
      <c r="H25" s="78">
        <v>0</v>
      </c>
      <c r="I25" s="126">
        <f t="shared" si="3"/>
        <v>0</v>
      </c>
      <c r="J25" s="127">
        <f t="shared" si="4"/>
        <v>2.6</v>
      </c>
      <c r="K25" s="126">
        <f t="shared" si="0"/>
        <v>2.6</v>
      </c>
      <c r="L25" s="77">
        <f t="shared" si="1"/>
        <v>0</v>
      </c>
      <c r="M25" s="67">
        <f t="shared" si="2"/>
        <v>0</v>
      </c>
      <c r="N25" s="68">
        <f t="shared" si="5"/>
        <v>0</v>
      </c>
      <c r="O25" s="69"/>
    </row>
    <row r="26" spans="1:15" ht="30" customHeight="1" thickTop="1" thickBot="1" x14ac:dyDescent="0.25">
      <c r="A26" s="115"/>
      <c r="B26" s="116"/>
      <c r="C26" s="117" t="s">
        <v>48</v>
      </c>
      <c r="D26" s="128">
        <f t="shared" ref="D26:J26" si="6">SUM(D9:D25)</f>
        <v>593.00000000000011</v>
      </c>
      <c r="E26" s="129">
        <f t="shared" si="6"/>
        <v>585.80000000000007</v>
      </c>
      <c r="F26" s="129">
        <f t="shared" si="6"/>
        <v>471.2</v>
      </c>
      <c r="G26" s="130">
        <f t="shared" si="6"/>
        <v>7.1999999999999993</v>
      </c>
      <c r="H26" s="129">
        <f t="shared" si="6"/>
        <v>1.2000000000000002</v>
      </c>
      <c r="I26" s="130">
        <f>SUM(I9:I25)</f>
        <v>593.00000000000011</v>
      </c>
      <c r="J26" s="129">
        <f t="shared" si="6"/>
        <v>472.4</v>
      </c>
      <c r="K26" s="130">
        <f t="shared" si="0"/>
        <v>-120.60000000000014</v>
      </c>
      <c r="L26" s="70">
        <f t="shared" si="1"/>
        <v>-0.20337268128161909</v>
      </c>
      <c r="M26" s="71">
        <f t="shared" si="2"/>
        <v>-0.20337268128161909</v>
      </c>
      <c r="N26" s="72">
        <f t="shared" si="5"/>
        <v>-0.20337268128161909</v>
      </c>
      <c r="O26" s="73"/>
    </row>
    <row r="27" spans="1:15" ht="22.5" customHeight="1" thickBot="1" x14ac:dyDescent="0.25">
      <c r="M27" s="91">
        <f t="shared" si="2"/>
        <v>0</v>
      </c>
    </row>
    <row r="28" spans="1:15" s="63" customFormat="1" ht="33" customHeight="1" x14ac:dyDescent="0.2">
      <c r="A28" s="82"/>
      <c r="B28" s="83"/>
      <c r="C28" s="92" t="s">
        <v>53</v>
      </c>
      <c r="D28" s="109">
        <f>D9</f>
        <v>3</v>
      </c>
      <c r="E28" s="111">
        <f>E9</f>
        <v>3</v>
      </c>
      <c r="F28" s="111">
        <f>F9</f>
        <v>2.8</v>
      </c>
      <c r="G28" s="111">
        <f>G9</f>
        <v>0</v>
      </c>
      <c r="H28" s="110">
        <f>H9</f>
        <v>0</v>
      </c>
      <c r="I28" s="84">
        <f>E28+G28</f>
        <v>3</v>
      </c>
      <c r="J28" s="84">
        <f>F28+H28</f>
        <v>2.8</v>
      </c>
      <c r="K28" s="84">
        <f>+J28-I28</f>
        <v>-0.20000000000000018</v>
      </c>
      <c r="L28" s="85">
        <f>IF(I28=0,0,(+K28/I28))</f>
        <v>-6.6666666666666721E-2</v>
      </c>
      <c r="M28" s="61">
        <f t="shared" si="2"/>
        <v>-6.6666666666666721E-2</v>
      </c>
      <c r="N28" s="156">
        <f t="shared" si="5"/>
        <v>-6.6666666666666721E-2</v>
      </c>
    </row>
    <row r="29" spans="1:15" s="63" customFormat="1" ht="28.5" customHeight="1" thickBot="1" x14ac:dyDescent="0.25">
      <c r="A29" s="82"/>
      <c r="B29" s="83"/>
      <c r="C29" s="93" t="s">
        <v>51</v>
      </c>
      <c r="D29" s="94">
        <f t="shared" ref="D29:J29" si="7">D28*100/D26</f>
        <v>0.50590219224283295</v>
      </c>
      <c r="E29" s="86">
        <f t="shared" si="7"/>
        <v>0.51212017753499484</v>
      </c>
      <c r="F29" s="86">
        <f t="shared" si="7"/>
        <v>0.59422750424448223</v>
      </c>
      <c r="G29" s="86">
        <f t="shared" si="7"/>
        <v>0</v>
      </c>
      <c r="H29" s="86">
        <f t="shared" si="7"/>
        <v>0</v>
      </c>
      <c r="I29" s="86">
        <f t="shared" si="7"/>
        <v>0.50590219224283295</v>
      </c>
      <c r="J29" s="95">
        <f t="shared" si="7"/>
        <v>0.59271803556308211</v>
      </c>
      <c r="K29" s="87">
        <f>J29-I29</f>
        <v>8.6815843320249164E-2</v>
      </c>
      <c r="L29" s="88">
        <f>IF(I29=0,0,(+K29/I29))</f>
        <v>0.17160598362969254</v>
      </c>
      <c r="M29" s="160">
        <f t="shared" si="2"/>
        <v>0.17160598362969254</v>
      </c>
      <c r="N29" s="157">
        <f t="shared" si="5"/>
        <v>0.17160598362969254</v>
      </c>
    </row>
    <row r="30" spans="1:15" ht="4.5" customHeight="1" x14ac:dyDescent="0.2">
      <c r="C30" s="158"/>
      <c r="D30" s="89"/>
      <c r="E30" s="89"/>
      <c r="F30" s="89"/>
      <c r="G30" s="89"/>
      <c r="H30" s="89"/>
      <c r="I30" s="89"/>
      <c r="J30" s="89"/>
      <c r="K30" s="89"/>
      <c r="L30" s="90"/>
      <c r="M30" s="91"/>
      <c r="N30" s="91"/>
    </row>
    <row r="31" spans="1:15" ht="5.25" customHeight="1" x14ac:dyDescent="0.2"/>
    <row r="32" spans="1:15" customFormat="1" x14ac:dyDescent="0.2">
      <c r="A32" s="7" t="s">
        <v>58</v>
      </c>
      <c r="C32" s="26"/>
      <c r="D32" s="26"/>
      <c r="E32" s="27"/>
      <c r="F32" s="27"/>
      <c r="G32" s="27"/>
      <c r="H32" s="27"/>
      <c r="I32" s="27"/>
      <c r="J32" s="40"/>
      <c r="K32" s="40"/>
      <c r="L32" s="2"/>
      <c r="M32" s="1"/>
      <c r="N32" s="1"/>
    </row>
    <row r="33" spans="1:15" customFormat="1" x14ac:dyDescent="0.2">
      <c r="A33" s="159"/>
      <c r="B33" s="4"/>
      <c r="C33" s="4"/>
      <c r="D33" s="4"/>
      <c r="F33" s="4"/>
      <c r="G33" s="4"/>
      <c r="H33" s="4"/>
      <c r="K33" s="3"/>
    </row>
    <row r="34" spans="1:15" customFormat="1" ht="16.5" customHeight="1" x14ac:dyDescent="0.2">
      <c r="A34" s="59" t="s">
        <v>115</v>
      </c>
      <c r="B34" s="4"/>
      <c r="C34" s="4"/>
      <c r="D34" s="4"/>
      <c r="E34" s="58"/>
      <c r="F34" s="58"/>
      <c r="G34" s="58"/>
      <c r="H34" s="58"/>
      <c r="I34" s="58"/>
      <c r="J34" s="58"/>
      <c r="K34" s="58"/>
      <c r="L34" s="58"/>
      <c r="M34" s="58"/>
      <c r="N34" s="58"/>
      <c r="O34" s="58"/>
    </row>
    <row r="35" spans="1:15" customFormat="1" ht="24" customHeight="1" x14ac:dyDescent="0.2">
      <c r="A35" s="81" t="s">
        <v>105</v>
      </c>
      <c r="B35" s="2"/>
      <c r="C35" s="4"/>
      <c r="D35" s="4"/>
      <c r="E35" s="58"/>
      <c r="F35" s="58"/>
      <c r="G35" s="58"/>
      <c r="H35" s="58"/>
      <c r="I35" s="58"/>
      <c r="J35" s="58"/>
      <c r="K35" s="58"/>
      <c r="L35" s="58"/>
      <c r="M35" s="58"/>
      <c r="N35" s="58"/>
      <c r="O35" s="58"/>
    </row>
    <row r="36" spans="1:15" customFormat="1" ht="25.5" customHeight="1" x14ac:dyDescent="0.2">
      <c r="A36" s="81" t="s">
        <v>50</v>
      </c>
      <c r="B36" s="2"/>
      <c r="C36" s="4"/>
      <c r="D36" s="4"/>
      <c r="E36" s="58"/>
      <c r="F36" s="58"/>
      <c r="G36" s="58"/>
      <c r="H36" s="58"/>
      <c r="I36" s="58"/>
      <c r="J36" s="58"/>
      <c r="K36" s="58"/>
      <c r="L36" s="58"/>
      <c r="M36" s="58"/>
      <c r="N36" s="58"/>
      <c r="O36" s="58"/>
    </row>
    <row r="37" spans="1:15" customFormat="1" ht="3.75" customHeight="1" x14ac:dyDescent="0.2">
      <c r="A37" s="7"/>
      <c r="B37" s="1"/>
      <c r="C37" s="3"/>
      <c r="D37" s="3"/>
      <c r="E37" s="40"/>
      <c r="F37" s="40"/>
      <c r="G37" s="40"/>
      <c r="H37" s="40"/>
      <c r="I37" s="40"/>
      <c r="J37" s="40"/>
      <c r="K37" s="40"/>
      <c r="L37" s="2"/>
      <c r="M37" s="1"/>
      <c r="N37" s="1"/>
    </row>
    <row r="38" spans="1:15" customFormat="1" ht="3.75" customHeight="1" x14ac:dyDescent="0.2">
      <c r="A38" s="7"/>
      <c r="B38" s="1"/>
      <c r="C38" s="3"/>
      <c r="D38" s="3"/>
      <c r="E38" s="40"/>
      <c r="F38" s="40"/>
      <c r="G38" s="40"/>
      <c r="H38" s="40"/>
      <c r="I38" s="40"/>
      <c r="J38" s="40"/>
      <c r="K38" s="40"/>
      <c r="L38" s="2"/>
      <c r="M38" s="1"/>
      <c r="N38" s="1"/>
    </row>
    <row r="39" spans="1:15" customFormat="1" ht="13.5" customHeight="1" x14ac:dyDescent="0.2">
      <c r="A39" s="9" t="s">
        <v>24</v>
      </c>
      <c r="B39" s="5"/>
      <c r="C39" s="5"/>
      <c r="D39" s="5"/>
      <c r="E39" s="5"/>
      <c r="F39" s="5"/>
      <c r="G39" s="5"/>
      <c r="K39" s="2"/>
    </row>
    <row r="40" spans="1:15" customFormat="1" x14ac:dyDescent="0.2">
      <c r="A40" s="2"/>
    </row>
    <row r="41" spans="1:15" customFormat="1" x14ac:dyDescent="0.2">
      <c r="B41" s="6" t="s">
        <v>22</v>
      </c>
      <c r="C41" s="2"/>
      <c r="D41" s="2"/>
      <c r="E41" s="8" t="s">
        <v>23</v>
      </c>
      <c r="F41" s="2"/>
    </row>
    <row r="42" spans="1:15" customFormat="1" x14ac:dyDescent="0.2">
      <c r="C42" s="2"/>
      <c r="D42" s="2"/>
    </row>
    <row r="43" spans="1:15" customFormat="1" x14ac:dyDescent="0.2">
      <c r="A43" s="2"/>
    </row>
    <row r="44" spans="1:15" customFormat="1" x14ac:dyDescent="0.2">
      <c r="A44" s="2"/>
    </row>
    <row r="45" spans="1:15" customFormat="1" x14ac:dyDescent="0.2">
      <c r="A45" s="2"/>
      <c r="C45" s="2"/>
      <c r="D45" s="2"/>
    </row>
    <row r="46" spans="1:15" customFormat="1" x14ac:dyDescent="0.2">
      <c r="A46" s="2"/>
      <c r="C46" s="2"/>
      <c r="D46" s="2"/>
    </row>
    <row r="47" spans="1:15" customFormat="1" x14ac:dyDescent="0.2">
      <c r="A47" t="s">
        <v>11</v>
      </c>
      <c r="C47" s="2"/>
      <c r="D47" s="2"/>
    </row>
    <row r="48" spans="1:15" customFormat="1" x14ac:dyDescent="0.2">
      <c r="C48" s="2"/>
      <c r="D48" s="2"/>
    </row>
    <row r="49" spans="3:9" x14ac:dyDescent="0.2">
      <c r="C49" t="s">
        <v>11</v>
      </c>
      <c r="D49"/>
      <c r="E49"/>
      <c r="F49"/>
      <c r="G49"/>
      <c r="H49"/>
      <c r="I49"/>
    </row>
    <row r="54" spans="3:9" x14ac:dyDescent="0.2">
      <c r="C54" s="102"/>
      <c r="D54" s="103"/>
      <c r="E54" s="103"/>
      <c r="F54" s="104"/>
      <c r="G54" s="105"/>
      <c r="H54" s="103"/>
      <c r="I54" s="103"/>
    </row>
    <row r="55" spans="3:9" x14ac:dyDescent="0.2">
      <c r="C55" s="102"/>
      <c r="D55" s="103"/>
      <c r="E55" s="6"/>
      <c r="F55" s="104"/>
      <c r="G55" s="105"/>
      <c r="H55" s="103"/>
      <c r="I55" s="103"/>
    </row>
    <row r="56" spans="3:9" x14ac:dyDescent="0.2">
      <c r="C56" s="106"/>
      <c r="D56" s="103"/>
      <c r="E56" s="103"/>
      <c r="F56" s="104"/>
      <c r="G56" s="103"/>
      <c r="H56" s="103"/>
      <c r="I56" s="103"/>
    </row>
    <row r="57" spans="3:9" x14ac:dyDescent="0.2">
      <c r="C57" s="106"/>
      <c r="D57"/>
      <c r="F57" s="107"/>
      <c r="G57" s="108"/>
    </row>
  </sheetData>
  <sheetProtection insertRows="0" deleteRows="0" selectLockedCells="1"/>
  <mergeCells count="17">
    <mergeCell ref="N7:N8"/>
    <mergeCell ref="F7:F8"/>
    <mergeCell ref="G6:H6"/>
    <mergeCell ref="E6:F6"/>
    <mergeCell ref="I6:J6"/>
    <mergeCell ref="G7:G8"/>
    <mergeCell ref="L7:L8"/>
    <mergeCell ref="K7:K8"/>
    <mergeCell ref="J7:J8"/>
    <mergeCell ref="I7:I8"/>
    <mergeCell ref="H7:H8"/>
    <mergeCell ref="E7:E8"/>
    <mergeCell ref="D6:D8"/>
    <mergeCell ref="A6:A8"/>
    <mergeCell ref="M7:M8"/>
    <mergeCell ref="C6:C8"/>
    <mergeCell ref="B6:B8"/>
  </mergeCells>
  <phoneticPr fontId="14" type="noConversion"/>
  <conditionalFormatting sqref="M9:M29">
    <cfRule type="cellIs" dxfId="22" priority="7" stopIfTrue="1" operator="lessThanOrEqual">
      <formula>-0.101</formula>
    </cfRule>
    <cfRule type="cellIs" dxfId="21" priority="8" stopIfTrue="1" operator="between">
      <formula>-0.051</formula>
      <formula>-0.1</formula>
    </cfRule>
    <cfRule type="cellIs" dxfId="20" priority="9" stopIfTrue="1" operator="between">
      <formula>-0.00000000001</formula>
      <formula>-0.05</formula>
    </cfRule>
  </conditionalFormatting>
  <conditionalFormatting sqref="M30">
    <cfRule type="cellIs" dxfId="19" priority="1" stopIfTrue="1" operator="lessThanOrEqual">
      <formula>-0.101</formula>
    </cfRule>
    <cfRule type="cellIs" dxfId="18" priority="2" stopIfTrue="1" operator="between">
      <formula>-0.051</formula>
      <formula>-0.1</formula>
    </cfRule>
    <cfRule type="cellIs" dxfId="17" priority="3" stopIfTrue="1" operator="between">
      <formula>-0.00000000001</formula>
      <formula>-0.05</formula>
    </cfRule>
  </conditionalFormatting>
  <conditionalFormatting sqref="N9:N29">
    <cfRule type="cellIs" dxfId="16" priority="10" stopIfTrue="1" operator="greaterThanOrEqual">
      <formula>0.101</formula>
    </cfRule>
    <cfRule type="cellIs" dxfId="15" priority="11" stopIfTrue="1" operator="between">
      <formula>0.051</formula>
      <formula>0.1</formula>
    </cfRule>
    <cfRule type="cellIs" dxfId="14" priority="12" stopIfTrue="1" operator="between">
      <formula>0.000000001</formula>
      <formula>0.05</formula>
    </cfRule>
  </conditionalFormatting>
  <conditionalFormatting sqref="N30">
    <cfRule type="cellIs" dxfId="13" priority="4" stopIfTrue="1" operator="greaterThanOrEqual">
      <formula>0.101</formula>
    </cfRule>
    <cfRule type="cellIs" dxfId="12" priority="5" stopIfTrue="1" operator="between">
      <formula>0.051</formula>
      <formula>0.1</formula>
    </cfRule>
    <cfRule type="cellIs" dxfId="11" priority="6" stopIfTrue="1" operator="between">
      <formula>0.000000001</formula>
      <formula>0.05</formula>
    </cfRule>
  </conditionalFormatting>
  <printOptions horizontalCentered="1" verticalCentered="1"/>
  <pageMargins left="0.23622047244094491" right="0.19685039370078741" top="0.27559055118110237" bottom="0.19685039370078741" header="0.15748031496062992" footer="0.11811023622047245"/>
  <pageSetup scale="58" fitToHeight="4" orientation="landscape" r:id="rId1"/>
  <headerFooter alignWithMargins="0">
    <oddFooter>&amp;C&amp;P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X31"/>
  <sheetViews>
    <sheetView showGridLines="0" topLeftCell="A16" zoomScale="70" zoomScaleNormal="75" workbookViewId="0">
      <selection activeCell="G13" sqref="G13:H24"/>
    </sheetView>
  </sheetViews>
  <sheetFormatPr baseColWidth="10" defaultColWidth="8.85546875" defaultRowHeight="12.75" x14ac:dyDescent="0.2"/>
  <cols>
    <col min="1" max="1" width="32.28515625" style="2" customWidth="1"/>
    <col min="2" max="2" width="16" style="144" customWidth="1"/>
    <col min="3" max="3" width="18.7109375" style="2" customWidth="1"/>
    <col min="4" max="4" width="23" style="2" customWidth="1"/>
    <col min="5" max="6" width="17.7109375" style="144" customWidth="1"/>
    <col min="7" max="8" width="17.7109375" style="2" customWidth="1"/>
    <col min="9" max="9" width="18" style="2" customWidth="1"/>
    <col min="10" max="10" width="14.42578125" style="2" customWidth="1"/>
    <col min="11" max="11" width="0.140625" style="2" customWidth="1"/>
    <col min="12" max="12" width="8.85546875" style="2" hidden="1" customWidth="1"/>
    <col min="13" max="16384" width="8.85546875" style="2"/>
  </cols>
  <sheetData>
    <row r="1" spans="1:76" ht="156" customHeight="1" x14ac:dyDescent="0.2">
      <c r="A1" s="309"/>
      <c r="B1" s="309"/>
      <c r="C1" s="309"/>
      <c r="D1" s="309"/>
      <c r="E1" s="309"/>
      <c r="F1" s="309"/>
      <c r="G1" s="309"/>
      <c r="H1" s="309"/>
      <c r="I1" s="309"/>
      <c r="J1" s="309"/>
    </row>
    <row r="2" spans="1:76" ht="20.25" customHeight="1" x14ac:dyDescent="0.2">
      <c r="A2" s="312" t="s">
        <v>93</v>
      </c>
      <c r="B2" s="313"/>
      <c r="C2" s="313"/>
      <c r="D2" s="313"/>
      <c r="E2" s="313"/>
      <c r="F2" s="313"/>
      <c r="G2" s="313"/>
      <c r="H2" s="313"/>
      <c r="I2" s="313"/>
      <c r="J2" s="313"/>
    </row>
    <row r="3" spans="1:76" ht="20.25" customHeight="1" x14ac:dyDescent="0.2">
      <c r="A3" s="310" t="s">
        <v>140</v>
      </c>
      <c r="B3" s="310"/>
      <c r="C3" s="310"/>
      <c r="D3" s="310"/>
      <c r="E3" s="310"/>
      <c r="F3" s="310"/>
      <c r="G3" s="310"/>
      <c r="H3" s="310"/>
      <c r="I3" s="310"/>
      <c r="J3" s="310"/>
    </row>
    <row r="4" spans="1:76" s="133" customFormat="1" ht="24.75" customHeight="1" x14ac:dyDescent="0.25">
      <c r="A4" s="311" t="s">
        <v>94</v>
      </c>
      <c r="B4" s="311"/>
      <c r="C4" s="311"/>
      <c r="D4" s="311"/>
      <c r="E4" s="311"/>
      <c r="F4" s="311"/>
      <c r="G4" s="311"/>
      <c r="H4" s="311"/>
      <c r="I4" s="311"/>
      <c r="J4" s="311"/>
    </row>
    <row r="5" spans="1:76" ht="15.75" customHeight="1" x14ac:dyDescent="0.2">
      <c r="A5" s="314"/>
      <c r="B5" s="314"/>
      <c r="C5" s="314"/>
      <c r="D5" s="314"/>
      <c r="E5" s="314"/>
      <c r="F5" s="314"/>
      <c r="G5" s="314"/>
      <c r="H5" s="314"/>
      <c r="I5" s="314"/>
      <c r="J5" s="314"/>
    </row>
    <row r="6" spans="1:76" ht="9" customHeight="1" thickBot="1" x14ac:dyDescent="0.25">
      <c r="A6" s="134"/>
      <c r="B6" s="134"/>
      <c r="C6" s="134"/>
      <c r="D6" s="134"/>
      <c r="E6" s="134"/>
      <c r="F6" s="134"/>
      <c r="G6" s="134"/>
      <c r="H6" s="134"/>
      <c r="I6" s="134"/>
      <c r="J6" s="134"/>
    </row>
    <row r="7" spans="1:76" x14ac:dyDescent="0.2">
      <c r="A7" s="299" t="s">
        <v>127</v>
      </c>
      <c r="B7" s="286" t="s">
        <v>95</v>
      </c>
      <c r="C7" s="287"/>
      <c r="D7" s="288"/>
      <c r="E7" s="292" t="s">
        <v>71</v>
      </c>
      <c r="F7" s="304" t="s">
        <v>96</v>
      </c>
      <c r="G7" s="287"/>
      <c r="H7" s="287"/>
      <c r="I7" s="287"/>
      <c r="J7" s="273" t="s">
        <v>33</v>
      </c>
    </row>
    <row r="8" spans="1:76" x14ac:dyDescent="0.2">
      <c r="A8" s="300"/>
      <c r="B8" s="289"/>
      <c r="C8" s="290"/>
      <c r="D8" s="291"/>
      <c r="E8" s="293"/>
      <c r="F8" s="305"/>
      <c r="G8" s="306"/>
      <c r="H8" s="306"/>
      <c r="I8" s="306"/>
      <c r="J8" s="302"/>
    </row>
    <row r="9" spans="1:76" ht="0.75" customHeight="1" x14ac:dyDescent="0.25">
      <c r="A9" s="300"/>
      <c r="B9" s="289"/>
      <c r="C9" s="290"/>
      <c r="D9" s="291"/>
      <c r="E9" s="293"/>
      <c r="F9" s="281" t="s">
        <v>72</v>
      </c>
      <c r="G9" s="297" t="s">
        <v>100</v>
      </c>
      <c r="H9" s="298"/>
      <c r="I9" s="281" t="s">
        <v>97</v>
      </c>
      <c r="J9" s="302"/>
    </row>
    <row r="10" spans="1:76" ht="22.5" customHeight="1" x14ac:dyDescent="0.2">
      <c r="A10" s="300"/>
      <c r="B10" s="281" t="s">
        <v>76</v>
      </c>
      <c r="C10" s="284" t="s">
        <v>98</v>
      </c>
      <c r="D10" s="284" t="s">
        <v>99</v>
      </c>
      <c r="E10" s="293"/>
      <c r="F10" s="293"/>
      <c r="G10" s="307" t="s">
        <v>177</v>
      </c>
      <c r="H10" s="308"/>
      <c r="I10" s="282"/>
      <c r="J10" s="302"/>
    </row>
    <row r="11" spans="1:76" s="135" customFormat="1" ht="15.75" customHeight="1" x14ac:dyDescent="0.2">
      <c r="A11" s="300"/>
      <c r="B11" s="301"/>
      <c r="C11" s="285"/>
      <c r="D11" s="285"/>
      <c r="E11" s="293"/>
      <c r="F11" s="303"/>
      <c r="G11" s="236" t="s">
        <v>80</v>
      </c>
      <c r="H11" s="237" t="s">
        <v>81</v>
      </c>
      <c r="I11" s="283"/>
      <c r="J11" s="30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</row>
    <row r="12" spans="1:76" ht="31.5" customHeight="1" x14ac:dyDescent="0.2">
      <c r="A12" s="238" t="s">
        <v>107</v>
      </c>
      <c r="B12" s="294"/>
      <c r="C12" s="295"/>
      <c r="D12" s="295"/>
      <c r="E12" s="295"/>
      <c r="F12" s="295"/>
      <c r="G12" s="295"/>
      <c r="H12" s="295"/>
      <c r="I12" s="295"/>
      <c r="J12" s="296"/>
      <c r="M12"/>
    </row>
    <row r="13" spans="1:76" ht="114.75" x14ac:dyDescent="0.2">
      <c r="A13" s="162" t="s">
        <v>135</v>
      </c>
      <c r="B13" s="177" t="s">
        <v>109</v>
      </c>
      <c r="C13" s="166" t="s">
        <v>141</v>
      </c>
      <c r="D13" s="167" t="s">
        <v>142</v>
      </c>
      <c r="E13" s="168" t="s">
        <v>143</v>
      </c>
      <c r="F13" s="209" t="s">
        <v>144</v>
      </c>
      <c r="G13" s="250">
        <v>2.2799999999999998</v>
      </c>
      <c r="H13" s="250">
        <v>2.85</v>
      </c>
      <c r="I13" s="169">
        <f>IF(G13=0,0,(H13/G13))</f>
        <v>1.2500000000000002</v>
      </c>
      <c r="J13" s="164">
        <f t="shared" ref="J13:J24" si="0">+I13</f>
        <v>1.2500000000000002</v>
      </c>
    </row>
    <row r="14" spans="1:76" ht="127.5" x14ac:dyDescent="0.2">
      <c r="A14" s="163" t="s">
        <v>135</v>
      </c>
      <c r="B14" s="170" t="s">
        <v>109</v>
      </c>
      <c r="C14" s="171" t="s">
        <v>145</v>
      </c>
      <c r="D14" s="172" t="s">
        <v>146</v>
      </c>
      <c r="E14" s="173" t="s">
        <v>147</v>
      </c>
      <c r="F14" s="210" t="s">
        <v>144</v>
      </c>
      <c r="G14" s="251">
        <v>45.71</v>
      </c>
      <c r="H14" s="252">
        <v>51.65</v>
      </c>
      <c r="I14" s="174">
        <f>IF(G14=0,0,(H14/G14))</f>
        <v>1.1299496827827609</v>
      </c>
      <c r="J14" s="165">
        <f t="shared" si="0"/>
        <v>1.1299496827827609</v>
      </c>
    </row>
    <row r="15" spans="1:76" ht="229.5" x14ac:dyDescent="0.2">
      <c r="A15" s="163" t="s">
        <v>135</v>
      </c>
      <c r="B15" s="170" t="s">
        <v>109</v>
      </c>
      <c r="C15" s="171" t="s">
        <v>148</v>
      </c>
      <c r="D15" s="172" t="s">
        <v>149</v>
      </c>
      <c r="E15" s="173" t="s">
        <v>150</v>
      </c>
      <c r="F15" s="210" t="s">
        <v>144</v>
      </c>
      <c r="G15" s="251">
        <v>-50</v>
      </c>
      <c r="H15" s="251">
        <v>3.33</v>
      </c>
      <c r="I15" s="174">
        <f t="shared" ref="I15:I24" si="1">IF(G15=0,0,(H15/G15))</f>
        <v>-6.6600000000000006E-2</v>
      </c>
      <c r="J15" s="165">
        <f>+I15</f>
        <v>-6.6600000000000006E-2</v>
      </c>
    </row>
    <row r="16" spans="1:76" ht="191.25" x14ac:dyDescent="0.2">
      <c r="A16" s="163" t="s">
        <v>135</v>
      </c>
      <c r="B16" s="170" t="s">
        <v>109</v>
      </c>
      <c r="C16" s="171" t="s">
        <v>151</v>
      </c>
      <c r="D16" s="172" t="s">
        <v>152</v>
      </c>
      <c r="E16" s="173" t="s">
        <v>143</v>
      </c>
      <c r="F16" s="210" t="s">
        <v>144</v>
      </c>
      <c r="G16" s="251">
        <v>1</v>
      </c>
      <c r="H16" s="252">
        <v>1</v>
      </c>
      <c r="I16" s="174">
        <f t="shared" si="1"/>
        <v>1</v>
      </c>
      <c r="J16" s="165">
        <f t="shared" si="0"/>
        <v>1</v>
      </c>
    </row>
    <row r="17" spans="1:11" ht="89.25" x14ac:dyDescent="0.2">
      <c r="A17" s="163" t="s">
        <v>135</v>
      </c>
      <c r="B17" s="170" t="s">
        <v>153</v>
      </c>
      <c r="C17" s="171" t="s">
        <v>154</v>
      </c>
      <c r="D17" s="172" t="s">
        <v>155</v>
      </c>
      <c r="E17" s="173" t="s">
        <v>143</v>
      </c>
      <c r="F17" s="210" t="s">
        <v>144</v>
      </c>
      <c r="G17" s="251">
        <v>0.38</v>
      </c>
      <c r="H17" s="252">
        <v>0.34</v>
      </c>
      <c r="I17" s="174">
        <f t="shared" si="1"/>
        <v>0.89473684210526316</v>
      </c>
      <c r="J17" s="165">
        <f t="shared" si="0"/>
        <v>0.89473684210526316</v>
      </c>
    </row>
    <row r="18" spans="1:11" ht="76.5" x14ac:dyDescent="0.2">
      <c r="A18" s="163" t="s">
        <v>135</v>
      </c>
      <c r="B18" s="170" t="s">
        <v>153</v>
      </c>
      <c r="C18" s="171" t="s">
        <v>156</v>
      </c>
      <c r="D18" s="172" t="s">
        <v>157</v>
      </c>
      <c r="E18" s="173" t="s">
        <v>158</v>
      </c>
      <c r="F18" s="210" t="s">
        <v>144</v>
      </c>
      <c r="G18" s="251">
        <v>4.17</v>
      </c>
      <c r="H18" s="252">
        <v>4.05</v>
      </c>
      <c r="I18" s="174">
        <f t="shared" si="1"/>
        <v>0.97122302158273377</v>
      </c>
      <c r="J18" s="165">
        <f t="shared" si="0"/>
        <v>0.97122302158273377</v>
      </c>
    </row>
    <row r="19" spans="1:11" ht="76.5" x14ac:dyDescent="0.2">
      <c r="A19" s="163" t="s">
        <v>135</v>
      </c>
      <c r="B19" s="170" t="s">
        <v>153</v>
      </c>
      <c r="C19" s="171" t="s">
        <v>159</v>
      </c>
      <c r="D19" s="172" t="s">
        <v>160</v>
      </c>
      <c r="E19" s="173" t="s">
        <v>147</v>
      </c>
      <c r="F19" s="210" t="s">
        <v>144</v>
      </c>
      <c r="G19" s="251">
        <v>75.709999999999994</v>
      </c>
      <c r="H19" s="252">
        <v>41.76</v>
      </c>
      <c r="I19" s="174">
        <f t="shared" si="1"/>
        <v>0.55157839122969221</v>
      </c>
      <c r="J19" s="165">
        <f t="shared" si="0"/>
        <v>0.55157839122969221</v>
      </c>
    </row>
    <row r="20" spans="1:11" ht="63.75" x14ac:dyDescent="0.2">
      <c r="A20" s="163" t="s">
        <v>135</v>
      </c>
      <c r="B20" s="170" t="s">
        <v>153</v>
      </c>
      <c r="C20" s="171" t="s">
        <v>161</v>
      </c>
      <c r="D20" s="172" t="s">
        <v>162</v>
      </c>
      <c r="E20" s="173" t="s">
        <v>147</v>
      </c>
      <c r="F20" s="210" t="s">
        <v>144</v>
      </c>
      <c r="G20" s="251">
        <v>39.51</v>
      </c>
      <c r="H20" s="252">
        <v>39.51</v>
      </c>
      <c r="I20" s="174">
        <f t="shared" si="1"/>
        <v>1</v>
      </c>
      <c r="J20" s="165">
        <f t="shared" si="0"/>
        <v>1</v>
      </c>
    </row>
    <row r="21" spans="1:11" ht="76.5" x14ac:dyDescent="0.2">
      <c r="A21" s="163" t="s">
        <v>135</v>
      </c>
      <c r="B21" s="170" t="s">
        <v>153</v>
      </c>
      <c r="C21" s="171" t="s">
        <v>163</v>
      </c>
      <c r="D21" s="172" t="s">
        <v>164</v>
      </c>
      <c r="E21" s="173" t="s">
        <v>150</v>
      </c>
      <c r="F21" s="210" t="s">
        <v>144</v>
      </c>
      <c r="G21" s="251">
        <v>4.67</v>
      </c>
      <c r="H21" s="252">
        <v>11.21</v>
      </c>
      <c r="I21" s="174">
        <f t="shared" si="1"/>
        <v>2.4004282655246256</v>
      </c>
      <c r="J21" s="165">
        <f t="shared" si="0"/>
        <v>2.4004282655246256</v>
      </c>
    </row>
    <row r="22" spans="1:11" ht="76.5" x14ac:dyDescent="0.2">
      <c r="A22" s="163" t="s">
        <v>135</v>
      </c>
      <c r="B22" s="170" t="s">
        <v>153</v>
      </c>
      <c r="C22" s="171" t="s">
        <v>165</v>
      </c>
      <c r="D22" s="172" t="s">
        <v>166</v>
      </c>
      <c r="E22" s="173" t="s">
        <v>147</v>
      </c>
      <c r="F22" s="210" t="s">
        <v>144</v>
      </c>
      <c r="G22" s="251">
        <v>29.17</v>
      </c>
      <c r="H22" s="252">
        <v>27.81</v>
      </c>
      <c r="I22" s="174">
        <f t="shared" si="1"/>
        <v>0.9533767569420637</v>
      </c>
      <c r="J22" s="165">
        <f t="shared" si="0"/>
        <v>0.9533767569420637</v>
      </c>
    </row>
    <row r="23" spans="1:11" ht="165.75" x14ac:dyDescent="0.2">
      <c r="A23" s="163" t="s">
        <v>135</v>
      </c>
      <c r="B23" s="170" t="s">
        <v>109</v>
      </c>
      <c r="C23" s="171" t="s">
        <v>167</v>
      </c>
      <c r="D23" s="172" t="s">
        <v>168</v>
      </c>
      <c r="E23" s="173" t="s">
        <v>147</v>
      </c>
      <c r="F23" s="210" t="s">
        <v>144</v>
      </c>
      <c r="G23" s="251">
        <v>100</v>
      </c>
      <c r="H23" s="252">
        <v>100</v>
      </c>
      <c r="I23" s="174">
        <f t="shared" si="1"/>
        <v>1</v>
      </c>
      <c r="J23" s="165">
        <f t="shared" si="0"/>
        <v>1</v>
      </c>
    </row>
    <row r="24" spans="1:11" ht="89.25" x14ac:dyDescent="0.2">
      <c r="A24" s="163" t="s">
        <v>135</v>
      </c>
      <c r="B24" s="170" t="s">
        <v>109</v>
      </c>
      <c r="C24" s="171" t="s">
        <v>169</v>
      </c>
      <c r="D24" s="172" t="s">
        <v>170</v>
      </c>
      <c r="E24" s="173" t="s">
        <v>150</v>
      </c>
      <c r="F24" s="210" t="s">
        <v>144</v>
      </c>
      <c r="G24" s="251">
        <v>-32.950000000000003</v>
      </c>
      <c r="H24" s="251">
        <v>-35.229999999999997</v>
      </c>
      <c r="I24" s="174">
        <f t="shared" si="1"/>
        <v>1.0691957511380878</v>
      </c>
      <c r="J24" s="165">
        <f t="shared" si="0"/>
        <v>1.0691957511380878</v>
      </c>
    </row>
    <row r="25" spans="1:11" ht="24.75" customHeight="1" x14ac:dyDescent="0.25">
      <c r="A25" s="136" t="s">
        <v>101</v>
      </c>
      <c r="B25" s="137"/>
      <c r="C25" s="138"/>
      <c r="D25" s="139"/>
      <c r="E25" s="140"/>
      <c r="F25" s="140"/>
      <c r="G25" s="141"/>
      <c r="H25" s="141"/>
      <c r="I25" s="141"/>
      <c r="J25" s="141"/>
      <c r="K25" s="142"/>
    </row>
    <row r="26" spans="1:11" ht="11.25" customHeight="1" x14ac:dyDescent="0.2">
      <c r="A26" s="175" t="s">
        <v>106</v>
      </c>
      <c r="B26" s="143"/>
      <c r="C26" s="143"/>
      <c r="D26" s="106"/>
    </row>
    <row r="27" spans="1:11" ht="16.5" customHeight="1" x14ac:dyDescent="0.2">
      <c r="A27" s="279" t="s">
        <v>82</v>
      </c>
      <c r="B27" s="279"/>
      <c r="C27" s="279"/>
      <c r="D27" s="280"/>
      <c r="F27" s="278"/>
      <c r="G27" s="254"/>
      <c r="H27" s="254"/>
      <c r="I27" s="254"/>
      <c r="J27" s="254"/>
    </row>
    <row r="28" spans="1:11" ht="7.5" customHeight="1" x14ac:dyDescent="0.2">
      <c r="A28" s="143"/>
      <c r="B28" s="143"/>
      <c r="C28" s="143"/>
      <c r="D28" s="58"/>
    </row>
    <row r="31" spans="1:11" x14ac:dyDescent="0.2">
      <c r="G31" s="161"/>
    </row>
  </sheetData>
  <sheetProtection deleteRows="0" selectLockedCells="1"/>
  <mergeCells count="20">
    <mergeCell ref="A1:J1"/>
    <mergeCell ref="A3:J3"/>
    <mergeCell ref="A4:J4"/>
    <mergeCell ref="A2:J2"/>
    <mergeCell ref="A5:J5"/>
    <mergeCell ref="F27:J27"/>
    <mergeCell ref="A27:D27"/>
    <mergeCell ref="I9:I11"/>
    <mergeCell ref="C10:C11"/>
    <mergeCell ref="D10:D11"/>
    <mergeCell ref="B7:D9"/>
    <mergeCell ref="E7:E11"/>
    <mergeCell ref="B12:J12"/>
    <mergeCell ref="G9:H9"/>
    <mergeCell ref="A7:A11"/>
    <mergeCell ref="B10:B11"/>
    <mergeCell ref="J7:J11"/>
    <mergeCell ref="F9:F11"/>
    <mergeCell ref="F7:I8"/>
    <mergeCell ref="G10:H10"/>
  </mergeCells>
  <phoneticPr fontId="14" type="noConversion"/>
  <conditionalFormatting sqref="J13:J24">
    <cfRule type="cellIs" dxfId="10" priority="1" stopIfTrue="1" operator="between">
      <formula>0.000000000001</formula>
      <formula>0.899999999999</formula>
    </cfRule>
    <cfRule type="cellIs" dxfId="9" priority="2" stopIfTrue="1" operator="between">
      <formula>0.9</formula>
      <formula>0.999</formula>
    </cfRule>
    <cfRule type="cellIs" dxfId="8" priority="3" stopIfTrue="1" operator="greaterThanOrEqual">
      <formula>1</formula>
    </cfRule>
  </conditionalFormatting>
  <printOptions horizontalCentered="1" verticalCentered="1"/>
  <pageMargins left="0.62992125984251968" right="0.19685039370078741" top="0.19685039370078741" bottom="0.19685039370078741" header="0" footer="0.19685039370078741"/>
  <pageSetup scale="60" fitToHeight="10" orientation="landscape" r:id="rId1"/>
  <headerFooter alignWithMargins="0">
    <oddFooter>&amp;C&amp;P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indexed="50"/>
  </sheetPr>
  <dimension ref="B1:M55"/>
  <sheetViews>
    <sheetView zoomScale="75" zoomScaleNormal="75" workbookViewId="0">
      <selection activeCell="I19" sqref="I19"/>
    </sheetView>
  </sheetViews>
  <sheetFormatPr baseColWidth="10" defaultRowHeight="15" x14ac:dyDescent="0.3"/>
  <cols>
    <col min="1" max="1" width="6.7109375" style="178" customWidth="1"/>
    <col min="2" max="2" width="12.28515625" style="178" customWidth="1"/>
    <col min="3" max="3" width="11.28515625" style="178" customWidth="1"/>
    <col min="4" max="4" width="79.42578125" style="178" bestFit="1" customWidth="1"/>
    <col min="5" max="5" width="22.42578125" style="178" customWidth="1"/>
    <col min="6" max="6" width="15.42578125" style="178" customWidth="1"/>
    <col min="7" max="7" width="16" style="178" customWidth="1"/>
    <col min="8" max="8" width="14.5703125" style="178" customWidth="1"/>
    <col min="9" max="10" width="12.140625" style="178" customWidth="1"/>
    <col min="11" max="11" width="11.28515625" style="178" customWidth="1"/>
    <col min="12" max="12" width="13" style="178" customWidth="1"/>
    <col min="13" max="13" width="12.85546875" style="178" customWidth="1"/>
    <col min="14" max="16384" width="11.42578125" style="178"/>
  </cols>
  <sheetData>
    <row r="1" spans="2:13" ht="156" customHeight="1" x14ac:dyDescent="0.3"/>
    <row r="2" spans="2:13" ht="18.75" x14ac:dyDescent="0.35">
      <c r="L2" s="179" t="s">
        <v>59</v>
      </c>
      <c r="M2" s="180"/>
    </row>
    <row r="3" spans="2:13" s="181" customFormat="1" ht="21" customHeight="1" x14ac:dyDescent="0.2">
      <c r="B3" s="317" t="s">
        <v>128</v>
      </c>
      <c r="C3" s="318"/>
      <c r="D3" s="318"/>
      <c r="E3" s="318"/>
      <c r="F3" s="318"/>
      <c r="G3" s="318"/>
      <c r="H3" s="318"/>
      <c r="I3" s="318"/>
      <c r="J3" s="318"/>
      <c r="K3" s="318"/>
      <c r="L3" s="318"/>
    </row>
    <row r="4" spans="2:13" ht="10.5" customHeight="1" x14ac:dyDescent="0.3">
      <c r="B4" s="318"/>
      <c r="C4" s="318"/>
      <c r="D4" s="318"/>
      <c r="E4" s="318"/>
      <c r="F4" s="318"/>
      <c r="G4" s="318"/>
      <c r="H4" s="318"/>
      <c r="I4" s="318"/>
      <c r="J4" s="318"/>
      <c r="K4" s="318"/>
      <c r="L4" s="318"/>
    </row>
    <row r="5" spans="2:13" s="182" customFormat="1" ht="37.5" customHeight="1" x14ac:dyDescent="0.2">
      <c r="B5" s="319" t="s">
        <v>108</v>
      </c>
      <c r="C5" s="320"/>
      <c r="D5" s="320"/>
      <c r="E5" s="320"/>
      <c r="F5" s="320"/>
      <c r="G5" s="320"/>
      <c r="H5" s="320"/>
      <c r="I5" s="320"/>
      <c r="J5" s="320"/>
      <c r="K5" s="320"/>
      <c r="L5" s="320"/>
    </row>
    <row r="7" spans="2:13" ht="20.25" x14ac:dyDescent="0.35">
      <c r="B7" s="323" t="s">
        <v>116</v>
      </c>
      <c r="C7" s="318"/>
      <c r="D7" s="318"/>
      <c r="E7" s="318"/>
      <c r="F7" s="318"/>
      <c r="G7" s="318"/>
      <c r="H7" s="318"/>
      <c r="I7" s="318"/>
      <c r="J7" s="318"/>
      <c r="K7" s="318"/>
      <c r="L7" s="318"/>
    </row>
    <row r="8" spans="2:13" ht="7.5" customHeight="1" x14ac:dyDescent="0.3">
      <c r="B8" s="183"/>
      <c r="C8" s="184"/>
      <c r="D8" s="184"/>
      <c r="E8" s="185"/>
      <c r="F8" s="185"/>
      <c r="G8" s="185"/>
      <c r="H8" s="185"/>
      <c r="I8" s="185"/>
    </row>
    <row r="9" spans="2:13" x14ac:dyDescent="0.3">
      <c r="B9" s="321" t="s">
        <v>60</v>
      </c>
      <c r="C9" s="322"/>
      <c r="D9" s="322"/>
      <c r="E9" s="322"/>
      <c r="F9" s="322"/>
      <c r="G9" s="322"/>
      <c r="H9" s="322"/>
      <c r="I9" s="322"/>
      <c r="J9" s="322"/>
      <c r="K9" s="322"/>
      <c r="L9" s="322"/>
    </row>
    <row r="10" spans="2:13" ht="16.5" customHeight="1" x14ac:dyDescent="0.3">
      <c r="B10" s="315" t="s">
        <v>19</v>
      </c>
      <c r="C10" s="315" t="s">
        <v>61</v>
      </c>
      <c r="D10" s="315" t="s">
        <v>62</v>
      </c>
      <c r="E10" s="315" t="s">
        <v>173</v>
      </c>
      <c r="F10" s="315" t="s">
        <v>174</v>
      </c>
      <c r="G10" s="325" t="s">
        <v>178</v>
      </c>
      <c r="H10" s="325"/>
      <c r="I10" s="316" t="s">
        <v>29</v>
      </c>
      <c r="J10" s="316"/>
      <c r="K10" s="316" t="s">
        <v>30</v>
      </c>
      <c r="L10" s="316"/>
    </row>
    <row r="11" spans="2:13" x14ac:dyDescent="0.3">
      <c r="B11" s="315"/>
      <c r="C11" s="315"/>
      <c r="D11" s="315"/>
      <c r="E11" s="315"/>
      <c r="F11" s="315"/>
      <c r="G11" s="325"/>
      <c r="H11" s="325"/>
      <c r="I11" s="212" t="s">
        <v>63</v>
      </c>
      <c r="J11" s="212" t="s">
        <v>64</v>
      </c>
      <c r="K11" s="315" t="s">
        <v>65</v>
      </c>
      <c r="L11" s="315" t="s">
        <v>66</v>
      </c>
    </row>
    <row r="12" spans="2:13" ht="32.25" customHeight="1" x14ac:dyDescent="0.3">
      <c r="B12" s="315"/>
      <c r="C12" s="315"/>
      <c r="D12" s="315"/>
      <c r="E12" s="315"/>
      <c r="F12" s="315"/>
      <c r="G12" s="211" t="s">
        <v>67</v>
      </c>
      <c r="H12" s="211" t="s">
        <v>68</v>
      </c>
      <c r="I12" s="213"/>
      <c r="J12" s="213"/>
      <c r="K12" s="315"/>
      <c r="L12" s="315"/>
    </row>
    <row r="13" spans="2:13" x14ac:dyDescent="0.3">
      <c r="B13" s="186">
        <v>3</v>
      </c>
      <c r="C13" s="186" t="s">
        <v>135</v>
      </c>
      <c r="D13" s="186" t="s">
        <v>136</v>
      </c>
      <c r="E13" s="187">
        <v>370</v>
      </c>
      <c r="F13" s="187">
        <f>+'CATEGORIAS PROGRAMATICAS'!$D$11</f>
        <v>554.20000000000005</v>
      </c>
      <c r="G13" s="187">
        <f>+'CATEGORIAS PROGRAMATICAS'!$I$11</f>
        <v>554.20000000000005</v>
      </c>
      <c r="H13" s="187">
        <f>+'CATEGORIAS PROGRAMATICAS'!$J$11</f>
        <v>445.29999999999995</v>
      </c>
      <c r="I13" s="187">
        <f>H13-G13</f>
        <v>-108.90000000000009</v>
      </c>
      <c r="J13" s="187">
        <f>((H13/G13)*100)-100</f>
        <v>-19.649945867917722</v>
      </c>
      <c r="K13" s="188">
        <f>+J13</f>
        <v>-19.649945867917722</v>
      </c>
      <c r="L13" s="188">
        <f>+J13</f>
        <v>-19.649945867917722</v>
      </c>
    </row>
    <row r="14" spans="2:13" x14ac:dyDescent="0.3">
      <c r="I14" s="189"/>
      <c r="J14" s="190"/>
      <c r="K14" s="189"/>
    </row>
    <row r="15" spans="2:13" x14ac:dyDescent="0.3">
      <c r="B15" s="184" t="s">
        <v>69</v>
      </c>
    </row>
    <row r="16" spans="2:13" x14ac:dyDescent="0.3">
      <c r="B16" s="184"/>
    </row>
    <row r="17" spans="2:12" x14ac:dyDescent="0.3">
      <c r="B17" s="316" t="s">
        <v>70</v>
      </c>
      <c r="C17" s="316"/>
      <c r="D17" s="316"/>
      <c r="E17" s="316"/>
      <c r="F17" s="315" t="s">
        <v>71</v>
      </c>
      <c r="G17" s="315" t="s">
        <v>72</v>
      </c>
      <c r="H17" s="315" t="s">
        <v>73</v>
      </c>
      <c r="I17" s="316" t="s">
        <v>74</v>
      </c>
      <c r="J17" s="316"/>
      <c r="K17" s="316"/>
      <c r="L17" s="315" t="s">
        <v>30</v>
      </c>
    </row>
    <row r="18" spans="2:12" x14ac:dyDescent="0.3">
      <c r="B18" s="315" t="s">
        <v>75</v>
      </c>
      <c r="C18" s="315" t="s">
        <v>76</v>
      </c>
      <c r="D18" s="315" t="s">
        <v>77</v>
      </c>
      <c r="E18" s="315" t="s">
        <v>78</v>
      </c>
      <c r="F18" s="315"/>
      <c r="G18" s="315"/>
      <c r="H18" s="315"/>
      <c r="I18" s="324" t="s">
        <v>179</v>
      </c>
      <c r="J18" s="324"/>
      <c r="K18" s="315" t="s">
        <v>79</v>
      </c>
      <c r="L18" s="315"/>
    </row>
    <row r="19" spans="2:12" ht="18.75" customHeight="1" x14ac:dyDescent="0.3">
      <c r="B19" s="315"/>
      <c r="C19" s="315"/>
      <c r="D19" s="315"/>
      <c r="E19" s="315"/>
      <c r="F19" s="315"/>
      <c r="G19" s="315"/>
      <c r="H19" s="315"/>
      <c r="I19" s="212" t="s">
        <v>80</v>
      </c>
      <c r="J19" s="212" t="s">
        <v>81</v>
      </c>
      <c r="K19" s="315"/>
      <c r="L19" s="315"/>
    </row>
    <row r="20" spans="2:12" ht="165" x14ac:dyDescent="0.3">
      <c r="B20" s="191" t="s">
        <v>135</v>
      </c>
      <c r="C20" s="192" t="s">
        <v>109</v>
      </c>
      <c r="D20" s="192" t="s">
        <v>141</v>
      </c>
      <c r="E20" s="192" t="s">
        <v>142</v>
      </c>
      <c r="F20" s="192" t="s">
        <v>143</v>
      </c>
      <c r="G20" s="193" t="s">
        <v>144</v>
      </c>
      <c r="H20" s="192">
        <v>2.2799999999999998</v>
      </c>
      <c r="I20" s="247">
        <v>2.2799999999999998</v>
      </c>
      <c r="J20" s="247">
        <v>2.85</v>
      </c>
      <c r="K20" s="194">
        <f>J20-I20</f>
        <v>0.57000000000000028</v>
      </c>
      <c r="L20" s="195">
        <f>(J20/I20)*100</f>
        <v>125.00000000000003</v>
      </c>
    </row>
    <row r="21" spans="2:12" ht="165" x14ac:dyDescent="0.3">
      <c r="B21" s="242" t="s">
        <v>135</v>
      </c>
      <c r="C21" s="243" t="s">
        <v>109</v>
      </c>
      <c r="D21" s="243" t="s">
        <v>145</v>
      </c>
      <c r="E21" s="243" t="s">
        <v>146</v>
      </c>
      <c r="F21" s="243" t="s">
        <v>147</v>
      </c>
      <c r="G21" s="244" t="s">
        <v>144</v>
      </c>
      <c r="H21" s="243">
        <v>45.71</v>
      </c>
      <c r="I21" s="248">
        <v>45.71</v>
      </c>
      <c r="J21" s="248">
        <v>51.65</v>
      </c>
      <c r="K21" s="245">
        <f t="shared" ref="K21:K31" si="0">J21-I21</f>
        <v>5.9399999999999977</v>
      </c>
      <c r="L21" s="246">
        <f t="shared" ref="L21:L31" si="1">(J21/I21)*100</f>
        <v>112.99496827827609</v>
      </c>
    </row>
    <row r="22" spans="2:12" ht="315" x14ac:dyDescent="0.3">
      <c r="B22" s="242" t="s">
        <v>135</v>
      </c>
      <c r="C22" s="243" t="s">
        <v>109</v>
      </c>
      <c r="D22" s="243" t="s">
        <v>148</v>
      </c>
      <c r="E22" s="243" t="s">
        <v>149</v>
      </c>
      <c r="F22" s="243" t="s">
        <v>150</v>
      </c>
      <c r="G22" s="244" t="s">
        <v>144</v>
      </c>
      <c r="H22" s="243">
        <v>-50</v>
      </c>
      <c r="I22" s="248">
        <v>-50</v>
      </c>
      <c r="J22" s="248">
        <v>3.33</v>
      </c>
      <c r="K22" s="245">
        <f t="shared" si="0"/>
        <v>53.33</v>
      </c>
      <c r="L22" s="246">
        <f t="shared" si="1"/>
        <v>-6.660000000000001</v>
      </c>
    </row>
    <row r="23" spans="2:12" ht="285" x14ac:dyDescent="0.3">
      <c r="B23" s="242" t="s">
        <v>135</v>
      </c>
      <c r="C23" s="243" t="s">
        <v>109</v>
      </c>
      <c r="D23" s="243" t="s">
        <v>151</v>
      </c>
      <c r="E23" s="243" t="s">
        <v>152</v>
      </c>
      <c r="F23" s="243" t="s">
        <v>143</v>
      </c>
      <c r="G23" s="244" t="s">
        <v>144</v>
      </c>
      <c r="H23" s="243">
        <v>1</v>
      </c>
      <c r="I23" s="248">
        <v>1</v>
      </c>
      <c r="J23" s="248">
        <v>1</v>
      </c>
      <c r="K23" s="245">
        <f t="shared" si="0"/>
        <v>0</v>
      </c>
      <c r="L23" s="246">
        <f t="shared" si="1"/>
        <v>100</v>
      </c>
    </row>
    <row r="24" spans="2:12" ht="150" x14ac:dyDescent="0.3">
      <c r="B24" s="242" t="s">
        <v>135</v>
      </c>
      <c r="C24" s="243" t="s">
        <v>153</v>
      </c>
      <c r="D24" s="243" t="s">
        <v>154</v>
      </c>
      <c r="E24" s="243" t="s">
        <v>155</v>
      </c>
      <c r="F24" s="243" t="s">
        <v>143</v>
      </c>
      <c r="G24" s="244" t="s">
        <v>144</v>
      </c>
      <c r="H24" s="243">
        <v>0.38</v>
      </c>
      <c r="I24" s="248">
        <v>0.38</v>
      </c>
      <c r="J24" s="248">
        <v>0.34</v>
      </c>
      <c r="K24" s="245">
        <f t="shared" si="0"/>
        <v>-3.999999999999998E-2</v>
      </c>
      <c r="L24" s="246">
        <f t="shared" si="1"/>
        <v>89.473684210526315</v>
      </c>
    </row>
    <row r="25" spans="2:12" ht="120" x14ac:dyDescent="0.3">
      <c r="B25" s="242" t="s">
        <v>135</v>
      </c>
      <c r="C25" s="243" t="s">
        <v>153</v>
      </c>
      <c r="D25" s="243" t="s">
        <v>156</v>
      </c>
      <c r="E25" s="243" t="s">
        <v>157</v>
      </c>
      <c r="F25" s="243" t="s">
        <v>158</v>
      </c>
      <c r="G25" s="244" t="s">
        <v>144</v>
      </c>
      <c r="H25" s="243">
        <v>4.17</v>
      </c>
      <c r="I25" s="248">
        <v>4.17</v>
      </c>
      <c r="J25" s="248">
        <v>4.05</v>
      </c>
      <c r="K25" s="245">
        <f t="shared" si="0"/>
        <v>-0.12000000000000011</v>
      </c>
      <c r="L25" s="246">
        <f t="shared" si="1"/>
        <v>97.122302158273371</v>
      </c>
    </row>
    <row r="26" spans="2:12" ht="90" x14ac:dyDescent="0.3">
      <c r="B26" s="242" t="s">
        <v>135</v>
      </c>
      <c r="C26" s="243" t="s">
        <v>153</v>
      </c>
      <c r="D26" s="243" t="s">
        <v>159</v>
      </c>
      <c r="E26" s="243" t="s">
        <v>160</v>
      </c>
      <c r="F26" s="243" t="s">
        <v>147</v>
      </c>
      <c r="G26" s="244" t="s">
        <v>144</v>
      </c>
      <c r="H26" s="243">
        <v>75.709999999999994</v>
      </c>
      <c r="I26" s="248">
        <v>75.709999999999994</v>
      </c>
      <c r="J26" s="248">
        <v>41.76</v>
      </c>
      <c r="K26" s="245">
        <f t="shared" si="0"/>
        <v>-33.949999999999996</v>
      </c>
      <c r="L26" s="246">
        <f t="shared" si="1"/>
        <v>55.157839122969222</v>
      </c>
    </row>
    <row r="27" spans="2:12" ht="90" x14ac:dyDescent="0.3">
      <c r="B27" s="242" t="s">
        <v>135</v>
      </c>
      <c r="C27" s="243" t="s">
        <v>153</v>
      </c>
      <c r="D27" s="243" t="s">
        <v>161</v>
      </c>
      <c r="E27" s="243" t="s">
        <v>162</v>
      </c>
      <c r="F27" s="243" t="s">
        <v>147</v>
      </c>
      <c r="G27" s="244" t="s">
        <v>144</v>
      </c>
      <c r="H27" s="243">
        <v>29.76</v>
      </c>
      <c r="I27" s="248">
        <v>39.51</v>
      </c>
      <c r="J27" s="248">
        <v>39.51</v>
      </c>
      <c r="K27" s="245">
        <f t="shared" si="0"/>
        <v>0</v>
      </c>
      <c r="L27" s="246">
        <f t="shared" si="1"/>
        <v>100</v>
      </c>
    </row>
    <row r="28" spans="2:12" ht="105" x14ac:dyDescent="0.3">
      <c r="B28" s="242" t="s">
        <v>135</v>
      </c>
      <c r="C28" s="243" t="s">
        <v>153</v>
      </c>
      <c r="D28" s="243" t="s">
        <v>163</v>
      </c>
      <c r="E28" s="243" t="s">
        <v>164</v>
      </c>
      <c r="F28" s="243" t="s">
        <v>150</v>
      </c>
      <c r="G28" s="244" t="s">
        <v>144</v>
      </c>
      <c r="H28" s="243">
        <v>4.67</v>
      </c>
      <c r="I28" s="248">
        <v>4.67</v>
      </c>
      <c r="J28" s="248">
        <v>11.21</v>
      </c>
      <c r="K28" s="245">
        <f t="shared" si="0"/>
        <v>6.5400000000000009</v>
      </c>
      <c r="L28" s="246">
        <f t="shared" si="1"/>
        <v>240.04282655246257</v>
      </c>
    </row>
    <row r="29" spans="2:12" ht="75" x14ac:dyDescent="0.3">
      <c r="B29" s="242" t="s">
        <v>135</v>
      </c>
      <c r="C29" s="243" t="s">
        <v>153</v>
      </c>
      <c r="D29" s="243" t="s">
        <v>171</v>
      </c>
      <c r="E29" s="243" t="s">
        <v>166</v>
      </c>
      <c r="F29" s="243" t="s">
        <v>147</v>
      </c>
      <c r="G29" s="244" t="s">
        <v>144</v>
      </c>
      <c r="H29" s="243">
        <v>29.17</v>
      </c>
      <c r="I29" s="248">
        <v>29.17</v>
      </c>
      <c r="J29" s="248">
        <v>27.81</v>
      </c>
      <c r="K29" s="245">
        <f t="shared" si="0"/>
        <v>-1.360000000000003</v>
      </c>
      <c r="L29" s="246">
        <f t="shared" si="1"/>
        <v>95.337675694206368</v>
      </c>
    </row>
    <row r="30" spans="2:12" ht="210" x14ac:dyDescent="0.3">
      <c r="B30" s="242" t="s">
        <v>135</v>
      </c>
      <c r="C30" s="243" t="s">
        <v>109</v>
      </c>
      <c r="D30" s="243" t="s">
        <v>167</v>
      </c>
      <c r="E30" s="243" t="s">
        <v>168</v>
      </c>
      <c r="F30" s="243" t="s">
        <v>147</v>
      </c>
      <c r="G30" s="244" t="s">
        <v>144</v>
      </c>
      <c r="H30" s="243">
        <v>100</v>
      </c>
      <c r="I30" s="248">
        <v>100</v>
      </c>
      <c r="J30" s="248">
        <v>100</v>
      </c>
      <c r="K30" s="245">
        <f t="shared" si="0"/>
        <v>0</v>
      </c>
      <c r="L30" s="246">
        <f t="shared" si="1"/>
        <v>100</v>
      </c>
    </row>
    <row r="31" spans="2:12" ht="135" x14ac:dyDescent="0.3">
      <c r="B31" s="196" t="s">
        <v>135</v>
      </c>
      <c r="C31" s="197" t="s">
        <v>109</v>
      </c>
      <c r="D31" s="197" t="s">
        <v>169</v>
      </c>
      <c r="E31" s="197" t="s">
        <v>170</v>
      </c>
      <c r="F31" s="198" t="s">
        <v>150</v>
      </c>
      <c r="G31" s="198" t="s">
        <v>144</v>
      </c>
      <c r="H31" s="197">
        <v>-32.950000000000003</v>
      </c>
      <c r="I31" s="249">
        <v>-32.950000000000003</v>
      </c>
      <c r="J31" s="249">
        <v>-35.229999999999997</v>
      </c>
      <c r="K31" s="199">
        <f t="shared" si="0"/>
        <v>-2.279999999999994</v>
      </c>
      <c r="L31" s="200">
        <f t="shared" si="1"/>
        <v>106.91957511380879</v>
      </c>
    </row>
    <row r="32" spans="2:12" ht="6" customHeight="1" x14ac:dyDescent="0.3">
      <c r="B32" s="201"/>
      <c r="C32" s="201"/>
      <c r="D32" s="201"/>
      <c r="E32" s="201"/>
      <c r="F32" s="201"/>
      <c r="G32" s="201"/>
      <c r="H32" s="201"/>
      <c r="I32" s="201"/>
      <c r="J32" s="201"/>
      <c r="K32" s="202"/>
      <c r="L32" s="201"/>
    </row>
    <row r="33" spans="2:12" ht="6" customHeight="1" x14ac:dyDescent="0.3">
      <c r="B33" s="201"/>
      <c r="C33" s="201"/>
      <c r="D33" s="201"/>
      <c r="E33" s="201"/>
      <c r="F33" s="201"/>
      <c r="G33" s="201"/>
      <c r="H33" s="201"/>
      <c r="I33" s="201"/>
      <c r="J33" s="201"/>
      <c r="K33" s="202"/>
      <c r="L33" s="201"/>
    </row>
    <row r="34" spans="2:12" ht="25.5" customHeight="1" x14ac:dyDescent="0.3">
      <c r="B34" s="329" t="s">
        <v>117</v>
      </c>
      <c r="C34" s="330"/>
      <c r="D34" s="330"/>
      <c r="E34" s="330"/>
      <c r="F34" s="330"/>
      <c r="G34" s="330"/>
      <c r="H34" s="330"/>
      <c r="I34" s="330"/>
      <c r="J34" s="330"/>
      <c r="K34" s="330"/>
      <c r="L34" s="330"/>
    </row>
    <row r="35" spans="2:12" ht="6" customHeight="1" x14ac:dyDescent="0.3">
      <c r="B35" s="201"/>
      <c r="C35" s="201"/>
      <c r="D35" s="201"/>
      <c r="E35" s="201"/>
      <c r="F35" s="201"/>
      <c r="G35" s="201"/>
      <c r="H35" s="201"/>
      <c r="I35" s="201"/>
      <c r="J35" s="201"/>
      <c r="K35" s="202"/>
      <c r="L35" s="201"/>
    </row>
    <row r="36" spans="2:12" x14ac:dyDescent="0.3">
      <c r="B36" s="184" t="s">
        <v>118</v>
      </c>
      <c r="C36" s="201"/>
      <c r="D36" s="201"/>
      <c r="E36" s="201"/>
      <c r="F36" s="201"/>
      <c r="G36" s="201"/>
      <c r="H36" s="201"/>
      <c r="I36" s="201"/>
      <c r="J36" s="201"/>
      <c r="K36" s="202"/>
      <c r="L36" s="201"/>
    </row>
    <row r="37" spans="2:12" ht="18" customHeight="1" x14ac:dyDescent="0.3">
      <c r="B37" s="203" t="s">
        <v>119</v>
      </c>
      <c r="C37" s="201"/>
      <c r="D37" s="201"/>
      <c r="E37" s="201"/>
      <c r="F37" s="201"/>
      <c r="G37" s="201"/>
      <c r="H37" s="201"/>
      <c r="I37" s="201"/>
      <c r="J37" s="201"/>
      <c r="K37" s="202"/>
      <c r="L37" s="201"/>
    </row>
    <row r="38" spans="2:12" ht="35.25" customHeight="1" x14ac:dyDescent="0.3">
      <c r="B38" s="329" t="s">
        <v>120</v>
      </c>
      <c r="C38" s="330"/>
      <c r="D38" s="330"/>
      <c r="E38" s="330"/>
      <c r="F38" s="330"/>
      <c r="G38" s="330"/>
      <c r="H38" s="330"/>
      <c r="I38" s="330"/>
      <c r="J38" s="330"/>
      <c r="K38" s="330"/>
      <c r="L38" s="330"/>
    </row>
    <row r="39" spans="2:12" ht="32.25" customHeight="1" x14ac:dyDescent="0.3">
      <c r="B39" s="329" t="s">
        <v>121</v>
      </c>
      <c r="C39" s="330"/>
      <c r="D39" s="330"/>
      <c r="E39" s="330"/>
      <c r="F39" s="330"/>
      <c r="G39" s="330"/>
      <c r="H39" s="330"/>
      <c r="I39" s="330"/>
      <c r="J39" s="330"/>
      <c r="K39" s="330"/>
      <c r="L39" s="330"/>
    </row>
    <row r="40" spans="2:12" ht="19.5" customHeight="1" x14ac:dyDescent="0.3">
      <c r="B40" s="203" t="s">
        <v>102</v>
      </c>
      <c r="C40" s="204"/>
      <c r="D40" s="204"/>
      <c r="E40" s="201"/>
      <c r="F40" s="201"/>
      <c r="G40" s="201"/>
      <c r="H40" s="201"/>
      <c r="I40" s="201"/>
      <c r="J40" s="201"/>
      <c r="K40" s="202"/>
      <c r="L40" s="201"/>
    </row>
    <row r="41" spans="2:12" x14ac:dyDescent="0.3">
      <c r="B41" s="201"/>
      <c r="C41" s="201"/>
      <c r="D41" s="201"/>
      <c r="E41" s="201"/>
      <c r="F41" s="201"/>
      <c r="G41" s="201"/>
      <c r="H41" s="201"/>
      <c r="I41" s="201"/>
      <c r="J41" s="201"/>
      <c r="K41" s="202"/>
      <c r="L41" s="201"/>
    </row>
    <row r="42" spans="2:12" x14ac:dyDescent="0.3">
      <c r="B42" s="331" t="s">
        <v>22</v>
      </c>
      <c r="C42" s="331"/>
      <c r="D42" s="331"/>
      <c r="E42" s="205"/>
      <c r="F42" s="331" t="s">
        <v>23</v>
      </c>
      <c r="G42" s="331"/>
      <c r="H42" s="331"/>
      <c r="I42" s="205"/>
      <c r="J42" s="205"/>
      <c r="K42" s="206"/>
      <c r="L42" s="205"/>
    </row>
    <row r="43" spans="2:12" x14ac:dyDescent="0.3">
      <c r="B43" s="201"/>
      <c r="C43" s="201"/>
      <c r="D43" s="201"/>
      <c r="E43" s="201"/>
      <c r="F43" s="201"/>
      <c r="G43" s="201"/>
      <c r="H43" s="201"/>
      <c r="I43" s="201"/>
      <c r="J43" s="201"/>
      <c r="K43" s="202"/>
      <c r="L43" s="201"/>
    </row>
    <row r="44" spans="2:12" x14ac:dyDescent="0.3">
      <c r="B44" s="186" t="s">
        <v>83</v>
      </c>
      <c r="C44" s="327" t="s">
        <v>84</v>
      </c>
      <c r="D44" s="327"/>
      <c r="E44" s="201"/>
      <c r="F44" s="186" t="s">
        <v>83</v>
      </c>
      <c r="G44" s="327" t="s">
        <v>84</v>
      </c>
      <c r="H44" s="327"/>
      <c r="I44" s="201"/>
      <c r="J44" s="201"/>
      <c r="K44" s="202"/>
      <c r="L44" s="201"/>
    </row>
    <row r="45" spans="2:12" x14ac:dyDescent="0.3">
      <c r="B45" s="186" t="s">
        <v>85</v>
      </c>
      <c r="C45" s="328" t="s">
        <v>86</v>
      </c>
      <c r="D45" s="328"/>
      <c r="E45" s="201"/>
      <c r="F45" s="186" t="s">
        <v>85</v>
      </c>
      <c r="G45" s="328" t="s">
        <v>86</v>
      </c>
      <c r="H45" s="328"/>
      <c r="I45" s="201"/>
      <c r="J45" s="201"/>
      <c r="K45" s="202"/>
      <c r="L45" s="201"/>
    </row>
    <row r="46" spans="2:12" x14ac:dyDescent="0.3">
      <c r="B46" s="186" t="s">
        <v>87</v>
      </c>
      <c r="C46" s="326" t="s">
        <v>88</v>
      </c>
      <c r="D46" s="326"/>
      <c r="E46" s="201"/>
      <c r="F46" s="186" t="s">
        <v>87</v>
      </c>
      <c r="G46" s="326" t="s">
        <v>88</v>
      </c>
      <c r="H46" s="326"/>
      <c r="I46" s="201"/>
      <c r="J46" s="201"/>
      <c r="K46" s="202"/>
      <c r="L46" s="201"/>
    </row>
    <row r="47" spans="2:12" x14ac:dyDescent="0.3">
      <c r="B47" s="201"/>
      <c r="C47" s="201"/>
      <c r="D47" s="201"/>
      <c r="E47" s="201"/>
      <c r="F47" s="201"/>
      <c r="G47" s="201"/>
      <c r="H47" s="201"/>
      <c r="I47" s="201"/>
      <c r="J47" s="201"/>
      <c r="K47" s="202"/>
      <c r="L47" s="201"/>
    </row>
    <row r="48" spans="2:12" ht="3.75" customHeight="1" x14ac:dyDescent="0.3">
      <c r="B48" s="201"/>
      <c r="C48" s="201"/>
      <c r="D48" s="201"/>
      <c r="E48" s="201"/>
      <c r="F48" s="201"/>
      <c r="G48" s="201"/>
      <c r="H48" s="201"/>
      <c r="I48" s="201"/>
      <c r="J48" s="201"/>
      <c r="K48" s="201"/>
      <c r="L48" s="201"/>
    </row>
    <row r="49" spans="2:12" ht="6.75" customHeight="1" x14ac:dyDescent="0.3">
      <c r="B49" s="201"/>
      <c r="C49" s="201"/>
      <c r="D49" s="201"/>
      <c r="E49" s="201"/>
      <c r="F49" s="201"/>
      <c r="G49" s="201"/>
      <c r="H49" s="201"/>
      <c r="I49" s="201"/>
      <c r="J49" s="201"/>
      <c r="K49" s="201"/>
      <c r="L49" s="201"/>
    </row>
    <row r="50" spans="2:12" x14ac:dyDescent="0.3">
      <c r="B50" s="184" t="s">
        <v>103</v>
      </c>
      <c r="C50" s="205"/>
      <c r="D50" s="205"/>
      <c r="E50" s="201"/>
      <c r="F50" s="201"/>
      <c r="G50" s="201"/>
      <c r="H50" s="201"/>
      <c r="I50" s="201"/>
      <c r="J50" s="201"/>
      <c r="K50" s="201"/>
      <c r="L50" s="201"/>
    </row>
    <row r="51" spans="2:12" x14ac:dyDescent="0.3">
      <c r="B51" s="201"/>
      <c r="C51" s="201"/>
      <c r="D51" s="201"/>
      <c r="E51" s="201"/>
      <c r="F51" s="201"/>
      <c r="G51" s="201"/>
      <c r="H51" s="201"/>
      <c r="I51" s="201"/>
      <c r="J51" s="201"/>
      <c r="K51" s="201"/>
      <c r="L51" s="201"/>
    </row>
    <row r="52" spans="2:12" x14ac:dyDescent="0.3">
      <c r="B52" s="186" t="s">
        <v>83</v>
      </c>
      <c r="C52" s="327" t="s">
        <v>104</v>
      </c>
      <c r="D52" s="327"/>
      <c r="E52" s="201"/>
      <c r="F52" s="201"/>
      <c r="G52" s="201"/>
      <c r="H52" s="201"/>
      <c r="I52" s="201"/>
      <c r="J52" s="201"/>
      <c r="K52" s="201"/>
      <c r="L52" s="201"/>
    </row>
    <row r="53" spans="2:12" x14ac:dyDescent="0.3">
      <c r="B53" s="186" t="s">
        <v>85</v>
      </c>
      <c r="C53" s="328" t="s">
        <v>89</v>
      </c>
      <c r="D53" s="328"/>
      <c r="E53" s="201"/>
      <c r="F53" s="201"/>
      <c r="G53" s="201"/>
      <c r="H53" s="201"/>
      <c r="I53" s="201"/>
      <c r="J53" s="201"/>
      <c r="K53" s="201"/>
      <c r="L53" s="201"/>
    </row>
    <row r="54" spans="2:12" x14ac:dyDescent="0.3">
      <c r="B54" s="186" t="s">
        <v>87</v>
      </c>
      <c r="C54" s="326" t="s">
        <v>90</v>
      </c>
      <c r="D54" s="326"/>
      <c r="E54" s="201"/>
      <c r="F54" s="201"/>
      <c r="G54" s="201"/>
      <c r="H54" s="201"/>
      <c r="I54" s="201"/>
      <c r="J54" s="201"/>
      <c r="K54" s="201"/>
      <c r="L54" s="201"/>
    </row>
    <row r="55" spans="2:12" x14ac:dyDescent="0.3">
      <c r="B55" s="201"/>
      <c r="C55" s="201"/>
      <c r="D55" s="201"/>
      <c r="E55" s="201"/>
      <c r="F55" s="201"/>
      <c r="G55" s="201"/>
      <c r="H55" s="201"/>
      <c r="I55" s="201"/>
      <c r="J55" s="201"/>
      <c r="K55" s="201"/>
      <c r="L55" s="201"/>
    </row>
  </sheetData>
  <mergeCells count="40">
    <mergeCell ref="C54:D54"/>
    <mergeCell ref="D18:D19"/>
    <mergeCell ref="E18:E19"/>
    <mergeCell ref="C52:D52"/>
    <mergeCell ref="C53:D53"/>
    <mergeCell ref="C45:D45"/>
    <mergeCell ref="B38:L38"/>
    <mergeCell ref="B39:L39"/>
    <mergeCell ref="C46:D46"/>
    <mergeCell ref="G46:H46"/>
    <mergeCell ref="C44:D44"/>
    <mergeCell ref="B34:L34"/>
    <mergeCell ref="B42:D42"/>
    <mergeCell ref="F42:H42"/>
    <mergeCell ref="G44:H44"/>
    <mergeCell ref="G45:H45"/>
    <mergeCell ref="B3:L4"/>
    <mergeCell ref="B5:L5"/>
    <mergeCell ref="B9:L9"/>
    <mergeCell ref="B7:L7"/>
    <mergeCell ref="B18:B19"/>
    <mergeCell ref="C18:C19"/>
    <mergeCell ref="I18:J18"/>
    <mergeCell ref="K18:K19"/>
    <mergeCell ref="K10:L10"/>
    <mergeCell ref="K11:K12"/>
    <mergeCell ref="L11:L12"/>
    <mergeCell ref="I17:K17"/>
    <mergeCell ref="L17:L19"/>
    <mergeCell ref="I10:J10"/>
    <mergeCell ref="F10:F12"/>
    <mergeCell ref="G10:H11"/>
    <mergeCell ref="G17:G19"/>
    <mergeCell ref="H17:H19"/>
    <mergeCell ref="B17:E17"/>
    <mergeCell ref="F17:F19"/>
    <mergeCell ref="B10:B12"/>
    <mergeCell ref="C10:C12"/>
    <mergeCell ref="D10:D12"/>
    <mergeCell ref="E10:E12"/>
  </mergeCells>
  <phoneticPr fontId="14" type="noConversion"/>
  <conditionalFormatting sqref="K13">
    <cfRule type="cellIs" dxfId="7" priority="7" stopIfTrue="1" operator="lessThan">
      <formula>-10</formula>
    </cfRule>
    <cfRule type="cellIs" dxfId="6" priority="8" stopIfTrue="1" operator="between">
      <formula>-5</formula>
      <formula>-10</formula>
    </cfRule>
    <cfRule type="cellIs" dxfId="5" priority="9" stopIfTrue="1" operator="lessThan">
      <formula>-0.5</formula>
    </cfRule>
  </conditionalFormatting>
  <conditionalFormatting sqref="L13">
    <cfRule type="cellIs" dxfId="4" priority="1" stopIfTrue="1" operator="between">
      <formula>5</formula>
      <formula>10</formula>
    </cfRule>
    <cfRule type="cellIs" dxfId="3" priority="2" stopIfTrue="1" operator="greaterThan">
      <formula>10</formula>
    </cfRule>
    <cfRule type="cellIs" priority="3" stopIfTrue="1" operator="lessThan">
      <formula>5</formula>
    </cfRule>
  </conditionalFormatting>
  <conditionalFormatting sqref="L20:L31">
    <cfRule type="cellIs" dxfId="2" priority="4" stopIfTrue="1" operator="lessThan">
      <formula>90</formula>
    </cfRule>
    <cfRule type="cellIs" dxfId="1" priority="5" stopIfTrue="1" operator="between">
      <formula>90</formula>
      <formula>99</formula>
    </cfRule>
    <cfRule type="cellIs" dxfId="0" priority="6" stopIfTrue="1" operator="between">
      <formula>100</formula>
      <formula>200</formula>
    </cfRule>
  </conditionalFormatting>
  <printOptions horizontalCentered="1" verticalCentered="1"/>
  <pageMargins left="0.59055118110236227" right="0.59055118110236227" top="0.23622047244094491" bottom="0.23622047244094491" header="0" footer="0"/>
  <pageSetup scale="55" orientation="landscape" r:id="rId1"/>
  <headerFooter alignWithMargins="0">
    <oddFooter>&amp;C&amp;P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1:K74"/>
  <sheetViews>
    <sheetView workbookViewId="0">
      <selection activeCell="L16" sqref="L16"/>
    </sheetView>
  </sheetViews>
  <sheetFormatPr baseColWidth="10" defaultRowHeight="12.75" x14ac:dyDescent="0.2"/>
  <sheetData>
    <row r="1" spans="2:11" ht="38.25" customHeight="1" x14ac:dyDescent="0.2"/>
    <row r="5" spans="2:11" x14ac:dyDescent="0.2">
      <c r="B5" s="207" t="s">
        <v>91</v>
      </c>
      <c r="C5" s="207"/>
      <c r="D5" s="207"/>
      <c r="E5" s="207"/>
      <c r="F5" s="207"/>
      <c r="G5" s="207"/>
      <c r="H5" s="207"/>
      <c r="I5" s="207"/>
      <c r="J5" s="207"/>
      <c r="K5" s="207"/>
    </row>
    <row r="6" spans="2:11" x14ac:dyDescent="0.2">
      <c r="B6" s="207"/>
      <c r="C6" s="207"/>
      <c r="D6" s="207"/>
      <c r="E6" s="207"/>
      <c r="F6" s="207"/>
      <c r="G6" s="207"/>
      <c r="H6" s="207"/>
      <c r="I6" s="207"/>
      <c r="J6" s="207"/>
      <c r="K6" s="207"/>
    </row>
    <row r="7" spans="2:11" x14ac:dyDescent="0.2">
      <c r="B7" s="207"/>
      <c r="C7" s="207"/>
      <c r="D7" s="207"/>
      <c r="E7" s="207"/>
      <c r="F7" s="207"/>
      <c r="G7" s="207"/>
      <c r="H7" s="207"/>
      <c r="I7" s="207"/>
      <c r="J7" s="207"/>
      <c r="K7" s="207"/>
    </row>
    <row r="8" spans="2:11" ht="15.75" x14ac:dyDescent="0.25">
      <c r="B8" s="207"/>
      <c r="C8" s="207"/>
      <c r="D8" s="207"/>
      <c r="E8" s="207"/>
      <c r="F8" s="207"/>
      <c r="G8" s="207"/>
      <c r="H8" s="207"/>
      <c r="I8" s="208" t="s">
        <v>92</v>
      </c>
      <c r="J8" s="207"/>
      <c r="K8" s="207"/>
    </row>
    <row r="9" spans="2:11" x14ac:dyDescent="0.2">
      <c r="B9" s="207"/>
      <c r="C9" s="207"/>
      <c r="D9" s="207"/>
      <c r="E9" s="207"/>
      <c r="F9" s="207"/>
      <c r="G9" s="207"/>
      <c r="H9" s="207"/>
      <c r="I9" s="207"/>
      <c r="J9" s="207"/>
      <c r="K9" s="207"/>
    </row>
    <row r="10" spans="2:11" x14ac:dyDescent="0.2">
      <c r="B10" s="207"/>
      <c r="C10" s="207"/>
      <c r="D10" s="207"/>
      <c r="E10" s="207"/>
      <c r="F10" s="207"/>
      <c r="G10" s="207"/>
      <c r="H10" s="207"/>
      <c r="I10" s="207"/>
      <c r="J10" s="207"/>
      <c r="K10" s="207"/>
    </row>
    <row r="11" spans="2:11" x14ac:dyDescent="0.2">
      <c r="B11" s="207"/>
      <c r="C11" s="207"/>
      <c r="D11" s="207"/>
      <c r="E11" s="207"/>
      <c r="F11" s="207"/>
      <c r="G11" s="207"/>
      <c r="H11" s="207"/>
      <c r="I11" s="207"/>
      <c r="J11" s="207"/>
      <c r="K11" s="207"/>
    </row>
    <row r="12" spans="2:11" x14ac:dyDescent="0.2">
      <c r="B12" s="207"/>
      <c r="C12" s="207"/>
      <c r="D12" s="207"/>
      <c r="E12" s="207"/>
      <c r="F12" s="207"/>
      <c r="G12" s="207"/>
      <c r="H12" s="207"/>
      <c r="I12" s="207"/>
      <c r="J12" s="207"/>
      <c r="K12" s="207"/>
    </row>
    <row r="13" spans="2:11" x14ac:dyDescent="0.2">
      <c r="B13" s="207"/>
      <c r="C13" s="207"/>
      <c r="D13" s="207"/>
      <c r="E13" s="207"/>
      <c r="F13" s="207"/>
      <c r="G13" s="207"/>
      <c r="H13" s="207"/>
      <c r="I13" s="207"/>
      <c r="J13" s="207"/>
      <c r="K13" s="207"/>
    </row>
    <row r="14" spans="2:11" x14ac:dyDescent="0.2">
      <c r="B14" s="207"/>
      <c r="C14" s="207"/>
      <c r="D14" s="207"/>
      <c r="E14" s="207"/>
      <c r="F14" s="207"/>
      <c r="G14" s="207"/>
      <c r="H14" s="207"/>
      <c r="I14" s="207"/>
      <c r="J14" s="207"/>
      <c r="K14" s="207"/>
    </row>
    <row r="15" spans="2:11" x14ac:dyDescent="0.2">
      <c r="B15" s="207"/>
      <c r="C15" s="207"/>
      <c r="D15" s="207"/>
      <c r="E15" s="207"/>
      <c r="F15" s="207"/>
      <c r="G15" s="207"/>
      <c r="H15" s="207"/>
      <c r="I15" s="207"/>
      <c r="J15" s="207"/>
      <c r="K15" s="207"/>
    </row>
    <row r="16" spans="2:11" x14ac:dyDescent="0.2">
      <c r="B16" s="207"/>
      <c r="C16" s="207"/>
      <c r="D16" s="207"/>
      <c r="E16" s="207"/>
      <c r="F16" s="207"/>
      <c r="G16" s="207"/>
      <c r="H16" s="207"/>
      <c r="I16" s="207"/>
      <c r="J16" s="207"/>
      <c r="K16" s="207"/>
    </row>
    <row r="17" spans="2:11" x14ac:dyDescent="0.2">
      <c r="B17" s="207"/>
      <c r="C17" s="207"/>
      <c r="D17" s="207"/>
      <c r="E17" s="207"/>
      <c r="F17" s="207"/>
      <c r="G17" s="207"/>
      <c r="H17" s="207"/>
      <c r="I17" s="207"/>
      <c r="J17" s="207"/>
      <c r="K17" s="207"/>
    </row>
    <row r="18" spans="2:11" x14ac:dyDescent="0.2">
      <c r="B18" s="207"/>
      <c r="C18" s="207"/>
      <c r="D18" s="207"/>
      <c r="E18" s="207"/>
      <c r="F18" s="207"/>
      <c r="G18" s="207"/>
      <c r="H18" s="207"/>
      <c r="I18" s="207"/>
      <c r="J18" s="207"/>
      <c r="K18" s="207"/>
    </row>
    <row r="19" spans="2:11" x14ac:dyDescent="0.2">
      <c r="B19" s="207"/>
      <c r="C19" s="207"/>
      <c r="D19" s="207"/>
      <c r="E19" s="207"/>
      <c r="F19" s="207"/>
      <c r="G19" s="207"/>
      <c r="H19" s="207"/>
      <c r="I19" s="207"/>
      <c r="J19" s="207"/>
      <c r="K19" s="207"/>
    </row>
    <row r="20" spans="2:11" x14ac:dyDescent="0.2">
      <c r="B20" s="207"/>
      <c r="C20" s="207"/>
      <c r="D20" s="207"/>
      <c r="E20" s="207"/>
      <c r="F20" s="207"/>
      <c r="G20" s="207"/>
      <c r="H20" s="207"/>
      <c r="I20" s="207"/>
      <c r="J20" s="207"/>
      <c r="K20" s="207"/>
    </row>
    <row r="21" spans="2:11" x14ac:dyDescent="0.2">
      <c r="B21" s="207"/>
      <c r="C21" s="207"/>
      <c r="D21" s="207"/>
      <c r="E21" s="207"/>
      <c r="F21" s="207"/>
      <c r="G21" s="207"/>
      <c r="H21" s="207"/>
      <c r="I21" s="207"/>
      <c r="J21" s="207"/>
      <c r="K21" s="207"/>
    </row>
    <row r="22" spans="2:11" x14ac:dyDescent="0.2">
      <c r="B22" s="207"/>
      <c r="C22" s="207"/>
      <c r="D22" s="207"/>
      <c r="E22" s="207"/>
      <c r="F22" s="207"/>
      <c r="G22" s="207"/>
      <c r="H22" s="207"/>
      <c r="I22" s="207"/>
      <c r="J22" s="207"/>
      <c r="K22" s="207"/>
    </row>
    <row r="23" spans="2:11" x14ac:dyDescent="0.2">
      <c r="B23" s="207"/>
      <c r="C23" s="207"/>
      <c r="D23" s="207"/>
      <c r="E23" s="207"/>
      <c r="F23" s="207"/>
      <c r="G23" s="207"/>
      <c r="H23" s="207"/>
      <c r="I23" s="207"/>
      <c r="J23" s="207"/>
      <c r="K23" s="207"/>
    </row>
    <row r="24" spans="2:11" x14ac:dyDescent="0.2">
      <c r="B24" s="207"/>
      <c r="C24" s="207"/>
      <c r="D24" s="207"/>
      <c r="E24" s="207"/>
      <c r="F24" s="207"/>
      <c r="G24" s="207"/>
      <c r="H24" s="207"/>
      <c r="I24" s="207"/>
      <c r="J24" s="207"/>
      <c r="K24" s="207"/>
    </row>
    <row r="25" spans="2:11" x14ac:dyDescent="0.2">
      <c r="B25" s="207"/>
      <c r="C25" s="207"/>
      <c r="D25" s="207"/>
      <c r="E25" s="207"/>
      <c r="F25" s="207"/>
      <c r="G25" s="207"/>
      <c r="H25" s="207"/>
      <c r="I25" s="207"/>
      <c r="J25" s="207"/>
      <c r="K25" s="207"/>
    </row>
    <row r="26" spans="2:11" x14ac:dyDescent="0.2">
      <c r="B26" s="207"/>
      <c r="C26" s="207"/>
      <c r="D26" s="207"/>
      <c r="E26" s="207"/>
      <c r="F26" s="207"/>
      <c r="G26" s="207"/>
      <c r="H26" s="207"/>
      <c r="I26" s="207"/>
      <c r="J26" s="207"/>
      <c r="K26" s="207"/>
    </row>
    <row r="27" spans="2:11" x14ac:dyDescent="0.2">
      <c r="B27" s="207"/>
      <c r="C27" s="207"/>
      <c r="D27" s="207"/>
      <c r="E27" s="207"/>
      <c r="F27" s="207"/>
      <c r="G27" s="207"/>
      <c r="H27" s="207"/>
      <c r="I27" s="207"/>
      <c r="J27" s="207"/>
      <c r="K27" s="207"/>
    </row>
    <row r="28" spans="2:11" x14ac:dyDescent="0.2">
      <c r="B28" s="207"/>
      <c r="C28" s="207"/>
      <c r="D28" s="207"/>
      <c r="E28" s="207"/>
      <c r="F28" s="207"/>
      <c r="G28" s="207"/>
      <c r="H28" s="207"/>
      <c r="I28" s="207"/>
      <c r="J28" s="207"/>
      <c r="K28" s="207"/>
    </row>
    <row r="29" spans="2:11" x14ac:dyDescent="0.2">
      <c r="B29" s="207"/>
      <c r="C29" s="207"/>
      <c r="D29" s="207"/>
      <c r="E29" s="207"/>
      <c r="F29" s="207"/>
      <c r="G29" s="207"/>
      <c r="H29" s="207"/>
      <c r="I29" s="207"/>
      <c r="J29" s="207"/>
      <c r="K29" s="207"/>
    </row>
    <row r="30" spans="2:11" x14ac:dyDescent="0.2">
      <c r="B30" s="207"/>
      <c r="C30" s="207"/>
      <c r="D30" s="207"/>
      <c r="E30" s="207"/>
      <c r="F30" s="207"/>
      <c r="G30" s="207"/>
      <c r="H30" s="207"/>
      <c r="I30" s="207"/>
      <c r="J30" s="207"/>
      <c r="K30" s="207"/>
    </row>
    <row r="31" spans="2:11" x14ac:dyDescent="0.2">
      <c r="B31" s="207"/>
      <c r="C31" s="207"/>
      <c r="D31" s="207"/>
      <c r="E31" s="207"/>
      <c r="F31" s="207"/>
      <c r="G31" s="207"/>
      <c r="H31" s="207"/>
      <c r="I31" s="207"/>
      <c r="J31" s="207"/>
      <c r="K31" s="207"/>
    </row>
    <row r="32" spans="2:11" x14ac:dyDescent="0.2">
      <c r="B32" s="207"/>
      <c r="C32" s="207"/>
      <c r="D32" s="207"/>
      <c r="E32" s="207"/>
      <c r="F32" s="207"/>
      <c r="G32" s="207"/>
      <c r="H32" s="207"/>
      <c r="I32" s="207"/>
      <c r="J32" s="207"/>
      <c r="K32" s="207"/>
    </row>
    <row r="33" spans="2:11" x14ac:dyDescent="0.2">
      <c r="B33" s="207"/>
      <c r="C33" s="207"/>
      <c r="D33" s="207"/>
      <c r="E33" s="207"/>
      <c r="F33" s="207"/>
      <c r="G33" s="207"/>
      <c r="H33" s="207"/>
      <c r="I33" s="207"/>
      <c r="J33" s="207"/>
      <c r="K33" s="207"/>
    </row>
    <row r="34" spans="2:11" x14ac:dyDescent="0.2">
      <c r="B34" s="207"/>
      <c r="C34" s="207"/>
      <c r="D34" s="207"/>
      <c r="E34" s="207"/>
      <c r="F34" s="207"/>
      <c r="G34" s="207"/>
      <c r="H34" s="207"/>
      <c r="I34" s="207"/>
      <c r="J34" s="207"/>
      <c r="K34" s="207"/>
    </row>
    <row r="35" spans="2:11" x14ac:dyDescent="0.2">
      <c r="B35" s="207"/>
      <c r="C35" s="207"/>
      <c r="D35" s="207"/>
      <c r="E35" s="207"/>
      <c r="F35" s="207"/>
      <c r="G35" s="207"/>
      <c r="H35" s="207"/>
      <c r="I35" s="207"/>
      <c r="J35" s="207"/>
      <c r="K35" s="207"/>
    </row>
    <row r="36" spans="2:11" x14ac:dyDescent="0.2">
      <c r="B36" s="207"/>
      <c r="C36" s="207"/>
      <c r="D36" s="207"/>
      <c r="E36" s="207"/>
      <c r="F36" s="207"/>
      <c r="G36" s="207"/>
      <c r="H36" s="207"/>
      <c r="I36" s="207"/>
      <c r="J36" s="207"/>
      <c r="K36" s="207"/>
    </row>
    <row r="37" spans="2:11" x14ac:dyDescent="0.2">
      <c r="B37" s="207"/>
      <c r="C37" s="207"/>
      <c r="D37" s="207"/>
      <c r="E37" s="207"/>
      <c r="F37" s="207"/>
      <c r="G37" s="207"/>
      <c r="H37" s="207"/>
      <c r="I37" s="207"/>
      <c r="J37" s="207"/>
      <c r="K37" s="207"/>
    </row>
    <row r="38" spans="2:11" x14ac:dyDescent="0.2">
      <c r="B38" s="207"/>
      <c r="C38" s="207"/>
      <c r="D38" s="207"/>
      <c r="E38" s="207"/>
      <c r="F38" s="207"/>
      <c r="G38" s="207"/>
      <c r="H38" s="207"/>
      <c r="I38" s="207"/>
      <c r="J38" s="207"/>
      <c r="K38" s="207"/>
    </row>
    <row r="39" spans="2:11" x14ac:dyDescent="0.2">
      <c r="B39" s="207"/>
      <c r="C39" s="207"/>
      <c r="D39" s="207"/>
      <c r="E39" s="207"/>
      <c r="F39" s="207"/>
      <c r="G39" s="207"/>
      <c r="H39" s="207"/>
      <c r="I39" s="207"/>
      <c r="J39" s="207"/>
      <c r="K39" s="207"/>
    </row>
    <row r="40" spans="2:11" x14ac:dyDescent="0.2">
      <c r="B40" s="207"/>
      <c r="C40" s="207"/>
      <c r="D40" s="207"/>
      <c r="E40" s="207"/>
      <c r="F40" s="207"/>
      <c r="G40" s="207"/>
      <c r="H40" s="207"/>
      <c r="I40" s="207"/>
      <c r="J40" s="207"/>
      <c r="K40" s="207"/>
    </row>
    <row r="41" spans="2:11" x14ac:dyDescent="0.2">
      <c r="B41" s="207"/>
      <c r="C41" s="207"/>
      <c r="D41" s="207"/>
      <c r="E41" s="207"/>
      <c r="F41" s="207"/>
      <c r="G41" s="207"/>
      <c r="H41" s="207"/>
      <c r="I41" s="207"/>
      <c r="J41" s="207"/>
      <c r="K41" s="207"/>
    </row>
    <row r="42" spans="2:11" x14ac:dyDescent="0.2">
      <c r="B42" s="207"/>
      <c r="C42" s="207"/>
      <c r="D42" s="207"/>
      <c r="E42" s="207"/>
      <c r="F42" s="207"/>
      <c r="G42" s="207"/>
      <c r="H42" s="207"/>
      <c r="I42" s="207"/>
      <c r="J42" s="207"/>
      <c r="K42" s="207"/>
    </row>
    <row r="43" spans="2:11" x14ac:dyDescent="0.2">
      <c r="B43" s="207"/>
      <c r="C43" s="207"/>
      <c r="D43" s="207"/>
      <c r="E43" s="207"/>
      <c r="F43" s="207"/>
      <c r="G43" s="207"/>
      <c r="H43" s="207"/>
      <c r="I43" s="207"/>
      <c r="J43" s="207"/>
      <c r="K43" s="207"/>
    </row>
    <row r="44" spans="2:11" x14ac:dyDescent="0.2">
      <c r="B44" s="207"/>
      <c r="C44" s="207"/>
      <c r="D44" s="207"/>
      <c r="E44" s="207"/>
      <c r="F44" s="207"/>
      <c r="G44" s="207"/>
      <c r="H44" s="207"/>
      <c r="I44" s="207"/>
      <c r="J44" s="207"/>
      <c r="K44" s="207"/>
    </row>
    <row r="45" spans="2:11" x14ac:dyDescent="0.2">
      <c r="B45" s="207"/>
      <c r="C45" s="207"/>
      <c r="D45" s="207"/>
      <c r="E45" s="207"/>
      <c r="F45" s="207"/>
      <c r="G45" s="207"/>
      <c r="H45" s="207"/>
      <c r="I45" s="207"/>
      <c r="J45" s="207"/>
      <c r="K45" s="207"/>
    </row>
    <row r="46" spans="2:11" x14ac:dyDescent="0.2">
      <c r="B46" s="207"/>
      <c r="C46" s="207"/>
      <c r="D46" s="207"/>
      <c r="E46" s="207"/>
      <c r="F46" s="207"/>
      <c r="G46" s="207"/>
      <c r="H46" s="207"/>
      <c r="I46" s="207"/>
      <c r="J46" s="207"/>
      <c r="K46" s="207"/>
    </row>
    <row r="47" spans="2:11" x14ac:dyDescent="0.2">
      <c r="B47" s="207"/>
      <c r="C47" s="207"/>
      <c r="D47" s="207"/>
      <c r="E47" s="207"/>
      <c r="F47" s="207"/>
      <c r="G47" s="207"/>
      <c r="H47" s="207"/>
      <c r="I47" s="207"/>
      <c r="J47" s="207"/>
      <c r="K47" s="207"/>
    </row>
    <row r="48" spans="2:11" x14ac:dyDescent="0.2">
      <c r="B48" s="207"/>
      <c r="C48" s="207"/>
      <c r="D48" s="207"/>
      <c r="E48" s="207"/>
      <c r="F48" s="207"/>
      <c r="G48" s="207"/>
      <c r="H48" s="207"/>
      <c r="I48" s="207"/>
      <c r="J48" s="207"/>
      <c r="K48" s="207"/>
    </row>
    <row r="49" spans="2:11" x14ac:dyDescent="0.2">
      <c r="B49" s="207"/>
      <c r="C49" s="207"/>
      <c r="D49" s="207"/>
      <c r="E49" s="207"/>
      <c r="F49" s="207"/>
      <c r="G49" s="207"/>
      <c r="H49" s="207"/>
      <c r="I49" s="207"/>
      <c r="J49" s="207"/>
      <c r="K49" s="207"/>
    </row>
    <row r="50" spans="2:11" x14ac:dyDescent="0.2">
      <c r="B50" s="207"/>
      <c r="C50" s="207"/>
      <c r="D50" s="207"/>
      <c r="E50" s="207"/>
      <c r="F50" s="207"/>
      <c r="G50" s="207"/>
      <c r="H50" s="207"/>
      <c r="I50" s="207"/>
      <c r="J50" s="207"/>
      <c r="K50" s="207"/>
    </row>
    <row r="51" spans="2:11" x14ac:dyDescent="0.2">
      <c r="B51" s="207"/>
      <c r="C51" s="207"/>
      <c r="D51" s="207"/>
      <c r="E51" s="207"/>
      <c r="F51" s="207"/>
      <c r="G51" s="207"/>
      <c r="H51" s="207"/>
      <c r="I51" s="207"/>
      <c r="J51" s="207"/>
      <c r="K51" s="207"/>
    </row>
    <row r="52" spans="2:11" x14ac:dyDescent="0.2">
      <c r="B52" s="207"/>
      <c r="C52" s="207"/>
      <c r="D52" s="207"/>
      <c r="E52" s="207"/>
      <c r="F52" s="207"/>
      <c r="G52" s="207"/>
      <c r="H52" s="207"/>
      <c r="I52" s="207"/>
      <c r="J52" s="207"/>
      <c r="K52" s="207"/>
    </row>
    <row r="53" spans="2:11" x14ac:dyDescent="0.2">
      <c r="B53" s="207"/>
      <c r="C53" s="207"/>
      <c r="D53" s="207"/>
      <c r="E53" s="207"/>
      <c r="F53" s="207"/>
      <c r="G53" s="207"/>
      <c r="H53" s="207"/>
      <c r="I53" s="207"/>
      <c r="J53" s="207"/>
      <c r="K53" s="207"/>
    </row>
    <row r="54" spans="2:11" x14ac:dyDescent="0.2">
      <c r="B54" s="207"/>
      <c r="C54" s="207"/>
      <c r="D54" s="207"/>
      <c r="E54" s="207"/>
      <c r="F54" s="207"/>
      <c r="G54" s="207"/>
      <c r="H54" s="207"/>
      <c r="I54" s="207"/>
      <c r="J54" s="207"/>
      <c r="K54" s="207"/>
    </row>
    <row r="55" spans="2:11" x14ac:dyDescent="0.2">
      <c r="B55" s="207"/>
      <c r="C55" s="207"/>
      <c r="D55" s="207"/>
      <c r="E55" s="207"/>
      <c r="F55" s="207"/>
      <c r="G55" s="207"/>
      <c r="H55" s="207"/>
      <c r="I55" s="207"/>
      <c r="J55" s="207"/>
      <c r="K55" s="207"/>
    </row>
    <row r="56" spans="2:11" x14ac:dyDescent="0.2">
      <c r="B56" s="207"/>
      <c r="C56" s="207"/>
      <c r="D56" s="207"/>
      <c r="E56" s="207"/>
      <c r="F56" s="207"/>
      <c r="G56" s="207"/>
      <c r="H56" s="207"/>
      <c r="I56" s="207"/>
      <c r="J56" s="207"/>
      <c r="K56" s="207"/>
    </row>
    <row r="57" spans="2:11" x14ac:dyDescent="0.2">
      <c r="B57" s="207"/>
      <c r="C57" s="207"/>
      <c r="D57" s="207"/>
      <c r="E57" s="207"/>
      <c r="F57" s="207"/>
      <c r="G57" s="207"/>
      <c r="H57" s="207"/>
      <c r="I57" s="207"/>
      <c r="J57" s="207"/>
      <c r="K57" s="207"/>
    </row>
    <row r="58" spans="2:11" x14ac:dyDescent="0.2">
      <c r="B58" s="207"/>
      <c r="C58" s="207"/>
      <c r="D58" s="207"/>
      <c r="E58" s="207"/>
      <c r="F58" s="207"/>
      <c r="G58" s="207"/>
      <c r="H58" s="207"/>
      <c r="I58" s="207"/>
      <c r="J58" s="207"/>
      <c r="K58" s="207"/>
    </row>
    <row r="59" spans="2:11" x14ac:dyDescent="0.2">
      <c r="B59" s="207"/>
      <c r="C59" s="207"/>
      <c r="D59" s="207"/>
      <c r="E59" s="207"/>
      <c r="F59" s="207"/>
      <c r="G59" s="207"/>
      <c r="H59" s="207"/>
      <c r="I59" s="207"/>
      <c r="J59" s="207"/>
      <c r="K59" s="207"/>
    </row>
    <row r="60" spans="2:11" x14ac:dyDescent="0.2">
      <c r="B60" s="207"/>
      <c r="C60" s="207"/>
      <c r="D60" s="207"/>
      <c r="E60" s="207"/>
      <c r="F60" s="207"/>
      <c r="G60" s="207"/>
      <c r="H60" s="207"/>
      <c r="I60" s="207"/>
      <c r="J60" s="207"/>
      <c r="K60" s="207"/>
    </row>
    <row r="61" spans="2:11" x14ac:dyDescent="0.2">
      <c r="B61" s="207"/>
      <c r="C61" s="207"/>
      <c r="D61" s="207"/>
      <c r="E61" s="207"/>
      <c r="F61" s="207"/>
      <c r="G61" s="207"/>
      <c r="H61" s="207"/>
      <c r="I61" s="207"/>
      <c r="J61" s="207"/>
      <c r="K61" s="207"/>
    </row>
    <row r="62" spans="2:11" x14ac:dyDescent="0.2">
      <c r="B62" s="207"/>
      <c r="C62" s="207"/>
      <c r="D62" s="207"/>
      <c r="E62" s="207"/>
      <c r="F62" s="207"/>
      <c r="G62" s="207"/>
      <c r="H62" s="207"/>
      <c r="I62" s="207"/>
      <c r="J62" s="207"/>
      <c r="K62" s="207"/>
    </row>
    <row r="63" spans="2:11" x14ac:dyDescent="0.2">
      <c r="B63" s="207"/>
      <c r="C63" s="207"/>
      <c r="D63" s="207"/>
      <c r="E63" s="207"/>
      <c r="F63" s="207"/>
      <c r="G63" s="207"/>
      <c r="H63" s="207"/>
      <c r="I63" s="207"/>
      <c r="J63" s="207"/>
      <c r="K63" s="207"/>
    </row>
    <row r="64" spans="2:11" x14ac:dyDescent="0.2">
      <c r="B64" s="207"/>
      <c r="C64" s="207"/>
      <c r="D64" s="207"/>
      <c r="E64" s="207"/>
      <c r="F64" s="207"/>
      <c r="G64" s="207"/>
      <c r="H64" s="207"/>
      <c r="I64" s="207"/>
      <c r="J64" s="207"/>
      <c r="K64" s="207"/>
    </row>
    <row r="65" spans="2:11" x14ac:dyDescent="0.2">
      <c r="B65" s="207"/>
      <c r="C65" s="207"/>
      <c r="D65" s="207"/>
      <c r="E65" s="207"/>
      <c r="F65" s="207"/>
      <c r="G65" s="207"/>
      <c r="H65" s="207"/>
      <c r="I65" s="207"/>
      <c r="J65" s="207"/>
      <c r="K65" s="207"/>
    </row>
    <row r="66" spans="2:11" x14ac:dyDescent="0.2">
      <c r="B66" s="207"/>
      <c r="C66" s="207"/>
      <c r="D66" s="207"/>
      <c r="E66" s="207"/>
      <c r="F66" s="207"/>
      <c r="G66" s="207"/>
      <c r="H66" s="207"/>
      <c r="I66" s="207"/>
      <c r="J66" s="207"/>
      <c r="K66" s="207"/>
    </row>
    <row r="67" spans="2:11" x14ac:dyDescent="0.2">
      <c r="B67" s="207"/>
      <c r="C67" s="207"/>
      <c r="D67" s="207"/>
      <c r="E67" s="207"/>
      <c r="F67" s="207"/>
      <c r="G67" s="207"/>
      <c r="H67" s="207"/>
      <c r="I67" s="207"/>
      <c r="J67" s="207"/>
      <c r="K67" s="207"/>
    </row>
    <row r="68" spans="2:11" x14ac:dyDescent="0.2">
      <c r="B68" s="207"/>
      <c r="C68" s="207"/>
      <c r="D68" s="207"/>
      <c r="E68" s="207"/>
      <c r="F68" s="207"/>
      <c r="G68" s="207"/>
      <c r="H68" s="207"/>
      <c r="I68" s="207"/>
      <c r="J68" s="207"/>
      <c r="K68" s="207"/>
    </row>
    <row r="69" spans="2:11" x14ac:dyDescent="0.2">
      <c r="B69" s="207"/>
      <c r="C69" s="207"/>
      <c r="D69" s="207"/>
      <c r="E69" s="207"/>
      <c r="F69" s="207"/>
      <c r="G69" s="207"/>
      <c r="H69" s="207"/>
      <c r="I69" s="207"/>
      <c r="J69" s="207"/>
      <c r="K69" s="207"/>
    </row>
    <row r="70" spans="2:11" x14ac:dyDescent="0.2">
      <c r="B70" s="207"/>
      <c r="C70" s="207"/>
      <c r="D70" s="207"/>
      <c r="E70" s="207"/>
      <c r="F70" s="207"/>
      <c r="G70" s="207"/>
      <c r="H70" s="207"/>
      <c r="I70" s="207"/>
      <c r="J70" s="207"/>
      <c r="K70" s="207"/>
    </row>
    <row r="71" spans="2:11" x14ac:dyDescent="0.2">
      <c r="B71" s="207"/>
      <c r="C71" s="207"/>
      <c r="D71" s="207"/>
      <c r="E71" s="207"/>
      <c r="F71" s="207"/>
      <c r="G71" s="207"/>
      <c r="H71" s="207"/>
      <c r="I71" s="207"/>
      <c r="J71" s="207"/>
      <c r="K71" s="207"/>
    </row>
    <row r="72" spans="2:11" x14ac:dyDescent="0.2">
      <c r="B72" s="207"/>
      <c r="C72" s="207"/>
      <c r="D72" s="207"/>
      <c r="E72" s="207"/>
      <c r="F72" s="207"/>
      <c r="G72" s="207"/>
      <c r="H72" s="207"/>
      <c r="I72" s="207"/>
      <c r="J72" s="207"/>
      <c r="K72" s="207"/>
    </row>
    <row r="73" spans="2:11" x14ac:dyDescent="0.2">
      <c r="B73" s="207"/>
      <c r="C73" s="207"/>
      <c r="D73" s="207"/>
      <c r="E73" s="207"/>
      <c r="F73" s="207"/>
      <c r="G73" s="207"/>
      <c r="H73" s="207"/>
      <c r="I73" s="207"/>
      <c r="J73" s="207"/>
      <c r="K73" s="207"/>
    </row>
    <row r="74" spans="2:11" x14ac:dyDescent="0.2">
      <c r="B74" s="207"/>
      <c r="C74" s="207"/>
      <c r="D74" s="207"/>
      <c r="E74" s="207"/>
      <c r="F74" s="207"/>
      <c r="G74" s="207"/>
      <c r="H74" s="207"/>
      <c r="I74" s="207"/>
      <c r="J74" s="207"/>
      <c r="K74" s="207"/>
    </row>
  </sheetData>
  <phoneticPr fontId="14" type="noConversion"/>
  <printOptions horizontalCentered="1" verticalCentered="1"/>
  <pageMargins left="0.39370078740157483" right="0.39370078740157483" top="0.39370078740157483" bottom="0.39370078740157483" header="0" footer="0"/>
  <pageSetup scale="54" orientation="portrait" r:id="rId1"/>
  <headerFooter alignWithMargins="0">
    <oddFooter>&amp;C&amp;P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COMPORT_GTO (ENTIDADES)</vt:lpstr>
      <vt:lpstr>CATEGORIAS PROGRAMATICAS</vt:lpstr>
      <vt:lpstr>INDICADORES DE DESEMPEÑO</vt:lpstr>
      <vt:lpstr>GASTO Pp IND DESEMP</vt:lpstr>
      <vt:lpstr>CRITERIOS SEMAFOROS</vt:lpstr>
      <vt:lpstr>'CRITERIOS SEMAFOROS'!OLE_LINK2</vt:lpstr>
      <vt:lpstr>'CATEGORIAS PROGRAMATICAS'!Títulos_a_imprimir</vt:lpstr>
      <vt:lpstr>'GASTO Pp IND DESEMP'!Títulos_a_imprimir</vt:lpstr>
      <vt:lpstr>'INDICADORES DE DESEMPEÑO'!Títulos_a_imprimir</vt:lpstr>
    </vt:vector>
  </TitlesOfParts>
  <Company>secodam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secodam</dc:creator>
  <dc:description>Versión 17 de junio de 2011.</dc:description>
  <cp:lastModifiedBy>Diana Suarez</cp:lastModifiedBy>
  <cp:lastPrinted>2025-03-25T21:39:13Z</cp:lastPrinted>
  <dcterms:created xsi:type="dcterms:W3CDTF">2001-08-03T16:37:07Z</dcterms:created>
  <dcterms:modified xsi:type="dcterms:W3CDTF">2025-07-01T22:24:33Z</dcterms:modified>
</cp:coreProperties>
</file>