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Joel Alarcon\Documents\12. Órgano de Gobierno\Sesión Órgano de Gobierno 2025\1aJG2025\05. Presentación del informe de autoevaluación\5.03 Análisis Presupuestal\"/>
    </mc:Choice>
  </mc:AlternateContent>
  <xr:revisionPtr revIDLastSave="0" documentId="13_ncr:1_{32538121-3882-4B2C-986B-9C50BD8E9CF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lujo de Efectiv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0" i="1" l="1"/>
  <c r="P39" i="1"/>
  <c r="N38" i="1"/>
  <c r="P38" i="1" s="1"/>
  <c r="M38" i="1"/>
  <c r="L38" i="1"/>
  <c r="K38" i="1"/>
  <c r="J38" i="1"/>
  <c r="I38" i="1"/>
  <c r="H38" i="1"/>
  <c r="G38" i="1"/>
  <c r="P37" i="1"/>
  <c r="P36" i="1"/>
  <c r="O36" i="1"/>
  <c r="P35" i="1"/>
  <c r="O35" i="1"/>
  <c r="P34" i="1"/>
  <c r="O34" i="1"/>
  <c r="P33" i="1"/>
  <c r="O33" i="1"/>
  <c r="N32" i="1"/>
  <c r="M32" i="1"/>
  <c r="L32" i="1"/>
  <c r="L31" i="1" s="1"/>
  <c r="K32" i="1"/>
  <c r="K31" i="1" s="1"/>
  <c r="J32" i="1"/>
  <c r="J31" i="1" s="1"/>
  <c r="I32" i="1"/>
  <c r="H32" i="1"/>
  <c r="H31" i="1" s="1"/>
  <c r="G32" i="1"/>
  <c r="G31" i="1" s="1"/>
  <c r="I31" i="1"/>
  <c r="O28" i="1"/>
  <c r="O27" i="1"/>
  <c r="N26" i="1"/>
  <c r="N25" i="1" s="1"/>
  <c r="M26" i="1"/>
  <c r="M25" i="1" s="1"/>
  <c r="L26" i="1"/>
  <c r="L25" i="1" s="1"/>
  <c r="K26" i="1"/>
  <c r="K25" i="1" s="1"/>
  <c r="J26" i="1"/>
  <c r="J25" i="1" s="1"/>
  <c r="I26" i="1"/>
  <c r="O26" i="1" s="1"/>
  <c r="H26" i="1"/>
  <c r="H25" i="1" s="1"/>
  <c r="H21" i="1" s="1"/>
  <c r="G26" i="1"/>
  <c r="G25" i="1" s="1"/>
  <c r="G21" i="1" s="1"/>
  <c r="O23" i="1"/>
  <c r="N22" i="1"/>
  <c r="M22" i="1"/>
  <c r="L22" i="1"/>
  <c r="K22" i="1"/>
  <c r="J22" i="1"/>
  <c r="I22" i="1"/>
  <c r="G22" i="1"/>
  <c r="P20" i="1"/>
  <c r="N17" i="1"/>
  <c r="M17" i="1"/>
  <c r="M14" i="1" s="1"/>
  <c r="K17" i="1"/>
  <c r="K14" i="1" s="1"/>
  <c r="J17" i="1"/>
  <c r="J14" i="1" s="1"/>
  <c r="I17" i="1"/>
  <c r="I14" i="1" s="1"/>
  <c r="H17" i="1"/>
  <c r="H14" i="1" s="1"/>
  <c r="G17" i="1"/>
  <c r="G14" i="1" s="1"/>
  <c r="P16" i="1"/>
  <c r="P15" i="1"/>
  <c r="N14" i="1"/>
  <c r="L14" i="1"/>
  <c r="N12" i="1"/>
  <c r="L21" i="1" l="1"/>
  <c r="L13" i="1" s="1"/>
  <c r="M21" i="1"/>
  <c r="M13" i="1" s="1"/>
  <c r="N21" i="1"/>
  <c r="N13" i="1" s="1"/>
  <c r="N43" i="1" s="1"/>
  <c r="P17" i="1"/>
  <c r="O32" i="1"/>
  <c r="O22" i="1"/>
  <c r="P32" i="1"/>
  <c r="H13" i="1"/>
  <c r="K21" i="1"/>
  <c r="K13" i="1" s="1"/>
  <c r="O25" i="1"/>
  <c r="I13" i="1"/>
  <c r="G13" i="1"/>
  <c r="J21" i="1"/>
  <c r="J13" i="1" s="1"/>
  <c r="N31" i="1"/>
  <c r="P31" i="1" s="1"/>
  <c r="I25" i="1"/>
  <c r="I21" i="1" s="1"/>
  <c r="M31" i="1"/>
  <c r="O31" i="1" s="1"/>
  <c r="P14" i="1"/>
  <c r="O2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</author>
  </authors>
  <commentList>
    <comment ref="K9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aplica para sesiones intermedias
</t>
        </r>
      </text>
    </comment>
  </commentList>
</comments>
</file>

<file path=xl/sharedStrings.xml><?xml version="1.0" encoding="utf-8"?>
<sst xmlns="http://schemas.openxmlformats.org/spreadsheetml/2006/main" count="83" uniqueCount="39">
  <si>
    <t xml:space="preserve">F L U J O  DE  E F E C T I V O </t>
  </si>
  <si>
    <t>P R O D U C T O R A S  D E  B I E N E S  Y  S E R V I C I O S</t>
  </si>
  <si>
    <t>( P e s o s )</t>
  </si>
  <si>
    <t>ENTIDAD:</t>
  </si>
  <si>
    <t xml:space="preserve">INGRESOS </t>
  </si>
  <si>
    <t xml:space="preserve">DISPONIBILIDAD INICIAL </t>
  </si>
  <si>
    <t>GASTO CORRIENTE</t>
  </si>
  <si>
    <t>CORRIENTES Y DE CAPITAL</t>
  </si>
  <si>
    <t>SERVICIOS PERSONALES</t>
  </si>
  <si>
    <t>VENTA DE BIENES</t>
  </si>
  <si>
    <t>SUBSIDIOS</t>
  </si>
  <si>
    <t>VENTA DE SERVICIOS</t>
  </si>
  <si>
    <t>OTRAS EROGACIONES</t>
  </si>
  <si>
    <t>INVERSIÓN FÍSICA</t>
  </si>
  <si>
    <t>BIENES MUEBLES E INMUEBLES</t>
  </si>
  <si>
    <t>INGRESOS DIVERSOS</t>
  </si>
  <si>
    <t>OBRA PÚBLICA</t>
  </si>
  <si>
    <t>INGRESOS DE FIDEICOMISOS PÚBLICOS</t>
  </si>
  <si>
    <t>PRODUCTOS FINANCIEROS</t>
  </si>
  <si>
    <t>OTROS</t>
  </si>
  <si>
    <t>SUBSIDIOS Y APOYOS FISCALES</t>
  </si>
  <si>
    <t>CORRIENTES</t>
  </si>
  <si>
    <t>DE CAPITAL</t>
  </si>
  <si>
    <t>APOYOS FISCALES</t>
  </si>
  <si>
    <t>DISPONIBILIDAD FINAL</t>
  </si>
  <si>
    <t>FISCALES</t>
  </si>
  <si>
    <t>PROPIOS</t>
  </si>
  <si>
    <t>VARIACIÓN    %                                    EJERCIDO VS. MODIFICADO</t>
  </si>
  <si>
    <t>MATERIALES Y SUMINISTROS</t>
  </si>
  <si>
    <t>SERVICIOS GENERALES</t>
  </si>
  <si>
    <t>OBTENIDO/EJERCIDO</t>
  </si>
  <si>
    <t>INGRESOS PROPIOS Y FISCALES</t>
  </si>
  <si>
    <t>GASTO CORRIENTE Y DE INVERSIÓN</t>
  </si>
  <si>
    <t>ORIGINAL ANUAL</t>
  </si>
  <si>
    <t xml:space="preserve">MODIFICADO ANUAL </t>
  </si>
  <si>
    <t>PROGRAMADO AL PERIODO</t>
  </si>
  <si>
    <t xml:space="preserve">CENTRO </t>
  </si>
  <si>
    <t>P R E S U P U E S T O  D E  E G R E S O S  D E  L A  F E D E R A C I Ó N  2024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</si>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</sst>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  <numFmt numFmtId="166" formatCode="0.0%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Calibri"/>
      <family val="2"/>
    </font>
    <font>
      <b/>
      <sz val="10"/>
      <name val="Montserrat"/>
    </font>
    <font>
      <b/>
      <sz val="12"/>
      <name val="Montserrat"/>
    </font>
    <font>
      <sz val="10"/>
      <name val="Montserrat"/>
    </font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1"/>
      <color theme="1"/>
      <name val="Montserrat"/>
    </font>
    <font>
      <b/>
      <sz val="10"/>
      <color theme="0"/>
      <name val="Montserrat"/>
    </font>
    <font>
      <b/>
      <sz val="11"/>
      <name val="Montserrat"/>
    </font>
    <font>
      <sz val="11"/>
      <name val="Montserrat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75">
    <xf numFmtId="0" fontId="0" fillId="0" borderId="0" xfId="0"/>
    <xf numFmtId="0" fontId="9" fillId="0" borderId="0" xfId="0" applyFont="1"/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Continuous" vertical="center"/>
    </xf>
    <xf numFmtId="0" fontId="5" fillId="0" borderId="1" xfId="0" applyFont="1" applyBorder="1" applyAlignment="1">
      <alignment horizontal="centerContinuous" wrapText="1"/>
    </xf>
    <xf numFmtId="0" fontId="5" fillId="0" borderId="2" xfId="0" applyFont="1" applyBorder="1" applyAlignment="1">
      <alignment horizontal="centerContinuous" wrapText="1"/>
    </xf>
    <xf numFmtId="0" fontId="5" fillId="0" borderId="3" xfId="0" applyFont="1" applyBorder="1" applyAlignment="1">
      <alignment horizontal="centerContinuous" wrapText="1"/>
    </xf>
    <xf numFmtId="0" fontId="5" fillId="0" borderId="4" xfId="0" applyFont="1" applyBorder="1" applyAlignment="1">
      <alignment horizontal="centerContinuous" wrapText="1"/>
    </xf>
    <xf numFmtId="0" fontId="5" fillId="0" borderId="0" xfId="0" applyFont="1" applyAlignment="1">
      <alignment horizontal="left" vertical="justify" wrapText="1" indent="1"/>
    </xf>
    <xf numFmtId="0" fontId="5" fillId="0" borderId="5" xfId="0" applyFont="1" applyBorder="1" applyAlignment="1">
      <alignment horizontal="centerContinuous" wrapText="1"/>
    </xf>
    <xf numFmtId="0" fontId="5" fillId="0" borderId="6" xfId="0" applyFont="1" applyBorder="1" applyAlignment="1">
      <alignment horizontal="centerContinuous" wrapText="1"/>
    </xf>
    <xf numFmtId="0" fontId="5" fillId="0" borderId="7" xfId="0" applyFont="1" applyBorder="1" applyAlignment="1">
      <alignment horizontal="centerContinuous" wrapText="1"/>
    </xf>
    <xf numFmtId="0" fontId="5" fillId="0" borderId="8" xfId="0" applyFont="1" applyBorder="1" applyAlignment="1">
      <alignment horizontal="centerContinuous" wrapText="1"/>
    </xf>
    <xf numFmtId="0" fontId="7" fillId="0" borderId="0" xfId="0" applyFont="1"/>
    <xf numFmtId="0" fontId="7" fillId="0" borderId="9" xfId="0" applyFont="1" applyBorder="1"/>
    <xf numFmtId="164" fontId="6" fillId="0" borderId="9" xfId="2" applyNumberFormat="1" applyFont="1" applyFill="1" applyBorder="1" applyAlignment="1" applyProtection="1">
      <alignment horizontal="center" vertical="center" wrapText="1"/>
    </xf>
    <xf numFmtId="164" fontId="6" fillId="2" borderId="9" xfId="2" applyNumberFormat="1" applyFont="1" applyFill="1" applyBorder="1" applyAlignment="1" applyProtection="1">
      <alignment horizontal="center" vertical="center" wrapText="1"/>
    </xf>
    <xf numFmtId="164" fontId="7" fillId="0" borderId="0" xfId="0" applyNumberFormat="1" applyFont="1"/>
    <xf numFmtId="0" fontId="9" fillId="0" borderId="10" xfId="0" applyFont="1" applyBorder="1"/>
    <xf numFmtId="0" fontId="5" fillId="0" borderId="10" xfId="0" applyFont="1" applyBorder="1"/>
    <xf numFmtId="164" fontId="9" fillId="0" borderId="0" xfId="0" applyNumberFormat="1" applyFont="1"/>
    <xf numFmtId="0" fontId="10" fillId="3" borderId="10" xfId="0" applyFont="1" applyFill="1" applyBorder="1"/>
    <xf numFmtId="0" fontId="5" fillId="3" borderId="10" xfId="0" applyFont="1" applyFill="1" applyBorder="1"/>
    <xf numFmtId="0" fontId="10" fillId="4" borderId="10" xfId="0" applyFont="1" applyFill="1" applyBorder="1"/>
    <xf numFmtId="0" fontId="5" fillId="4" borderId="10" xfId="0" applyFont="1" applyFill="1" applyBorder="1"/>
    <xf numFmtId="0" fontId="7" fillId="0" borderId="10" xfId="0" applyFont="1" applyBorder="1"/>
    <xf numFmtId="0" fontId="10" fillId="5" borderId="10" xfId="0" applyFont="1" applyFill="1" applyBorder="1"/>
    <xf numFmtId="0" fontId="5" fillId="5" borderId="10" xfId="0" applyFont="1" applyFill="1" applyBorder="1"/>
    <xf numFmtId="9" fontId="10" fillId="0" borderId="10" xfId="3" applyFont="1" applyFill="1" applyBorder="1" applyAlignment="1" applyProtection="1">
      <alignment horizontal="center"/>
    </xf>
    <xf numFmtId="0" fontId="7" fillId="0" borderId="10" xfId="0" applyFont="1" applyBorder="1" applyAlignment="1">
      <alignment vertical="top"/>
    </xf>
    <xf numFmtId="0" fontId="9" fillId="0" borderId="10" xfId="0" applyFont="1" applyBorder="1" applyAlignment="1">
      <alignment vertical="top"/>
    </xf>
    <xf numFmtId="9" fontId="9" fillId="0" borderId="10" xfId="3" applyFont="1" applyFill="1" applyBorder="1" applyAlignment="1" applyProtection="1">
      <alignment horizontal="center"/>
    </xf>
    <xf numFmtId="164" fontId="9" fillId="0" borderId="0" xfId="0" applyNumberFormat="1" applyFont="1" applyAlignment="1">
      <alignment vertical="top"/>
    </xf>
    <xf numFmtId="164" fontId="9" fillId="0" borderId="10" xfId="0" applyNumberFormat="1" applyFont="1" applyBorder="1"/>
    <xf numFmtId="164" fontId="10" fillId="0" borderId="10" xfId="0" applyNumberFormat="1" applyFont="1" applyBorder="1"/>
    <xf numFmtId="0" fontId="9" fillId="0" borderId="11" xfId="0" applyFont="1" applyBorder="1"/>
    <xf numFmtId="0" fontId="5" fillId="0" borderId="11" xfId="0" applyFont="1" applyBorder="1"/>
    <xf numFmtId="164" fontId="9" fillId="0" borderId="11" xfId="0" applyNumberFormat="1" applyFont="1" applyBorder="1"/>
    <xf numFmtId="43" fontId="5" fillId="0" borderId="12" xfId="2" applyFont="1" applyFill="1" applyBorder="1" applyAlignment="1" applyProtection="1">
      <alignment horizontal="center" vertical="center" wrapText="1"/>
    </xf>
    <xf numFmtId="43" fontId="5" fillId="2" borderId="12" xfId="2" applyFont="1" applyFill="1" applyBorder="1" applyAlignment="1" applyProtection="1">
      <alignment horizontal="center" vertical="center" wrapText="1"/>
    </xf>
    <xf numFmtId="164" fontId="12" fillId="0" borderId="10" xfId="2" applyNumberFormat="1" applyFont="1" applyFill="1" applyBorder="1" applyProtection="1"/>
    <xf numFmtId="164" fontId="12" fillId="0" borderId="10" xfId="2" applyNumberFormat="1" applyFont="1" applyFill="1" applyBorder="1" applyAlignment="1" applyProtection="1">
      <alignment horizontal="center"/>
    </xf>
    <xf numFmtId="9" fontId="12" fillId="0" borderId="10" xfId="3" applyFont="1" applyFill="1" applyBorder="1" applyAlignment="1" applyProtection="1">
      <alignment horizontal="center"/>
    </xf>
    <xf numFmtId="164" fontId="12" fillId="3" borderId="10" xfId="2" applyNumberFormat="1" applyFont="1" applyFill="1" applyBorder="1" applyProtection="1"/>
    <xf numFmtId="165" fontId="12" fillId="3" borderId="10" xfId="2" applyNumberFormat="1" applyFont="1" applyFill="1" applyBorder="1" applyAlignment="1" applyProtection="1">
      <alignment horizontal="center" vertical="center"/>
    </xf>
    <xf numFmtId="166" fontId="12" fillId="3" borderId="10" xfId="3" applyNumberFormat="1" applyFont="1" applyFill="1" applyBorder="1" applyAlignment="1" applyProtection="1">
      <alignment horizontal="center" vertical="center"/>
    </xf>
    <xf numFmtId="164" fontId="13" fillId="0" borderId="10" xfId="2" applyNumberFormat="1" applyFont="1" applyFill="1" applyBorder="1" applyProtection="1"/>
    <xf numFmtId="165" fontId="13" fillId="0" borderId="10" xfId="2" applyNumberFormat="1" applyFont="1" applyFill="1" applyBorder="1" applyAlignment="1" applyProtection="1">
      <alignment horizontal="center" vertical="center"/>
    </xf>
    <xf numFmtId="166" fontId="13" fillId="0" borderId="10" xfId="3" applyNumberFormat="1" applyFont="1" applyFill="1" applyBorder="1" applyAlignment="1" applyProtection="1">
      <alignment horizontal="center" vertical="center"/>
    </xf>
    <xf numFmtId="165" fontId="13" fillId="0" borderId="10" xfId="3" applyNumberFormat="1" applyFont="1" applyFill="1" applyBorder="1" applyAlignment="1" applyProtection="1">
      <alignment horizontal="center" vertical="center"/>
    </xf>
    <xf numFmtId="164" fontId="12" fillId="4" borderId="10" xfId="2" applyNumberFormat="1" applyFont="1" applyFill="1" applyBorder="1" applyProtection="1"/>
    <xf numFmtId="9" fontId="12" fillId="4" borderId="10" xfId="3" applyFont="1" applyFill="1" applyBorder="1" applyAlignment="1" applyProtection="1">
      <alignment horizontal="center" vertical="center"/>
    </xf>
    <xf numFmtId="165" fontId="12" fillId="4" borderId="10" xfId="3" applyNumberFormat="1" applyFont="1" applyFill="1" applyBorder="1" applyAlignment="1" applyProtection="1">
      <alignment horizontal="center" vertical="center"/>
    </xf>
    <xf numFmtId="164" fontId="9" fillId="0" borderId="10" xfId="1" applyNumberFormat="1" applyFont="1" applyFill="1" applyBorder="1" applyProtection="1"/>
    <xf numFmtId="164" fontId="12" fillId="5" borderId="10" xfId="2" applyNumberFormat="1" applyFont="1" applyFill="1" applyBorder="1" applyProtection="1"/>
    <xf numFmtId="166" fontId="10" fillId="5" borderId="10" xfId="3" applyNumberFormat="1" applyFont="1" applyFill="1" applyBorder="1" applyAlignment="1" applyProtection="1">
      <alignment horizontal="center"/>
    </xf>
    <xf numFmtId="166" fontId="10" fillId="0" borderId="10" xfId="3" applyNumberFormat="1" applyFont="1" applyFill="1" applyBorder="1" applyAlignment="1" applyProtection="1">
      <alignment horizontal="center"/>
    </xf>
    <xf numFmtId="164" fontId="9" fillId="0" borderId="10" xfId="0" applyNumberFormat="1" applyFont="1" applyBorder="1" applyAlignment="1">
      <alignment vertical="top"/>
    </xf>
    <xf numFmtId="166" fontId="9" fillId="0" borderId="10" xfId="3" applyNumberFormat="1" applyFont="1" applyFill="1" applyBorder="1" applyAlignment="1" applyProtection="1">
      <alignment horizontal="center"/>
    </xf>
    <xf numFmtId="164" fontId="10" fillId="0" borderId="11" xfId="0" applyNumberFormat="1" applyFont="1" applyBorder="1"/>
    <xf numFmtId="0" fontId="5" fillId="8" borderId="0" xfId="0" applyFont="1" applyFill="1" applyAlignment="1">
      <alignment horizontal="center" wrapText="1"/>
    </xf>
    <xf numFmtId="0" fontId="11" fillId="6" borderId="0" xfId="0" applyFont="1" applyFill="1" applyAlignment="1">
      <alignment horizontal="center" wrapText="1"/>
    </xf>
    <xf numFmtId="43" fontId="5" fillId="0" borderId="1" xfId="2" applyFont="1" applyFill="1" applyBorder="1" applyAlignment="1" applyProtection="1">
      <alignment horizontal="center" vertical="center" wrapText="1"/>
    </xf>
    <xf numFmtId="43" fontId="5" fillId="0" borderId="3" xfId="2" applyFont="1" applyFill="1" applyBorder="1" applyAlignment="1" applyProtection="1">
      <alignment horizontal="center" vertical="center" wrapText="1"/>
    </xf>
    <xf numFmtId="43" fontId="5" fillId="2" borderId="1" xfId="2" applyFont="1" applyFill="1" applyBorder="1" applyAlignment="1" applyProtection="1">
      <alignment horizontal="center" vertical="center" wrapText="1"/>
    </xf>
    <xf numFmtId="43" fontId="5" fillId="2" borderId="3" xfId="2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left" vertical="justify" wrapText="1" inden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5" fillId="7" borderId="0" xfId="0" applyFont="1" applyFill="1" applyAlignment="1">
      <alignment horizontal="center" wrapText="1"/>
    </xf>
  </cellXfs>
  <cellStyles count="4">
    <cellStyle name="Millares" xfId="1" builtinId="3"/>
    <cellStyle name="Millares_FLUJO 90A CIGGET" xfId="2" xr:uid="{00000000-0005-0000-0000-000001000000}"/>
    <cellStyle name="Normal" xfId="0" builtinId="0"/>
    <cellStyle name="Porcentaje" xfId="3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2025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161A1D"/>
      </a:accent1>
      <a:accent2>
        <a:srgbClr val="9B2247"/>
      </a:accent2>
      <a:accent3>
        <a:srgbClr val="A57F2C"/>
      </a:accent3>
      <a:accent4>
        <a:srgbClr val="98989A"/>
      </a:accent4>
      <a:accent5>
        <a:srgbClr val="611232"/>
      </a:accent5>
      <a:accent6>
        <a:srgbClr val="E6D194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43"/>
  <sheetViews>
    <sheetView tabSelected="1" view="pageLayout" zoomScaleNormal="100" workbookViewId="0">
      <selection activeCell="J5" sqref="J5"/>
    </sheetView>
  </sheetViews>
  <sheetFormatPr baseColWidth="10" defaultRowHeight="18" x14ac:dyDescent="0.35"/>
  <cols>
    <col min="1" max="1" width="0.85546875" style="1" customWidth="1"/>
    <col min="2" max="2" width="2.28515625" style="1" customWidth="1"/>
    <col min="3" max="3" width="3" style="1" customWidth="1"/>
    <col min="4" max="4" width="7.7109375" style="1" customWidth="1"/>
    <col min="5" max="5" width="5.42578125" style="1" customWidth="1"/>
    <col min="6" max="6" width="32.42578125" style="1" customWidth="1"/>
    <col min="7" max="7" width="16.5703125" style="1" bestFit="1" customWidth="1"/>
    <col min="8" max="8" width="14.5703125" style="1" bestFit="1" customWidth="1"/>
    <col min="9" max="9" width="15.85546875" style="1" bestFit="1" customWidth="1"/>
    <col min="10" max="10" width="16.42578125" style="1" bestFit="1" customWidth="1"/>
    <col min="11" max="11" width="15.5703125" style="1" hidden="1" customWidth="1"/>
    <col min="12" max="12" width="16.42578125" style="1" hidden="1" customWidth="1"/>
    <col min="13" max="13" width="16.7109375" style="1" bestFit="1" customWidth="1"/>
    <col min="14" max="14" width="16.140625" style="1" bestFit="1" customWidth="1"/>
    <col min="15" max="15" width="11.140625" style="1" bestFit="1" customWidth="1"/>
    <col min="16" max="16" width="11" style="1" bestFit="1" customWidth="1"/>
    <col min="17" max="17" width="0.85546875" style="1" customWidth="1"/>
    <col min="18" max="18" width="13.85546875" style="1" bestFit="1" customWidth="1"/>
    <col min="19" max="19" width="11.42578125" style="1"/>
    <col min="20" max="20" width="12.140625" style="1" bestFit="1" customWidth="1"/>
    <col min="21" max="16384" width="11.42578125" style="1"/>
  </cols>
  <sheetData>
    <row r="1" spans="1:25" x14ac:dyDescent="0.35">
      <c r="A1" s="61" t="s">
        <v>37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</row>
    <row r="2" spans="1:25" x14ac:dyDescent="0.35">
      <c r="B2" s="74" t="s">
        <v>0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</row>
    <row r="3" spans="1:25" ht="18.75" customHeight="1" x14ac:dyDescent="0.35">
      <c r="B3" s="60" t="s">
        <v>1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</row>
    <row r="4" spans="1:25" ht="16.5" customHeight="1" thickBot="1" x14ac:dyDescent="0.4">
      <c r="B4" s="3" t="s">
        <v>2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25" ht="6.75" customHeight="1" x14ac:dyDescent="0.35">
      <c r="B5" s="4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6"/>
    </row>
    <row r="6" spans="1:25" ht="15" customHeight="1" x14ac:dyDescent="0.35">
      <c r="B6" s="7"/>
      <c r="C6" s="66" t="s">
        <v>3</v>
      </c>
      <c r="D6" s="66"/>
      <c r="E6" s="66"/>
      <c r="F6" s="67" t="s">
        <v>36</v>
      </c>
      <c r="G6" s="67"/>
      <c r="H6" s="67"/>
      <c r="I6" s="67"/>
      <c r="J6" s="8"/>
      <c r="K6" s="8"/>
      <c r="L6" s="8"/>
      <c r="M6" s="8"/>
      <c r="N6" s="8"/>
      <c r="O6" s="2"/>
      <c r="P6" s="9"/>
    </row>
    <row r="7" spans="1:25" ht="5.25" customHeight="1" thickBot="1" x14ac:dyDescent="0.4">
      <c r="B7" s="10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2"/>
    </row>
    <row r="8" spans="1:25" ht="18.75" thickBot="1" x14ac:dyDescent="0.4"/>
    <row r="9" spans="1:25" ht="57" customHeight="1" thickBot="1" x14ac:dyDescent="0.4">
      <c r="B9" s="68" t="s">
        <v>4</v>
      </c>
      <c r="C9" s="69"/>
      <c r="D9" s="69"/>
      <c r="E9" s="69"/>
      <c r="F9" s="70"/>
      <c r="G9" s="62" t="s">
        <v>33</v>
      </c>
      <c r="H9" s="63"/>
      <c r="I9" s="62" t="s">
        <v>34</v>
      </c>
      <c r="J9" s="63"/>
      <c r="K9" s="64" t="s">
        <v>35</v>
      </c>
      <c r="L9" s="65"/>
      <c r="M9" s="62" t="s">
        <v>30</v>
      </c>
      <c r="N9" s="63"/>
      <c r="O9" s="62" t="s">
        <v>27</v>
      </c>
      <c r="P9" s="63"/>
    </row>
    <row r="10" spans="1:25" s="13" customFormat="1" ht="39.75" customHeight="1" thickBot="1" x14ac:dyDescent="0.35">
      <c r="B10" s="71"/>
      <c r="C10" s="72"/>
      <c r="D10" s="72"/>
      <c r="E10" s="72"/>
      <c r="F10" s="73"/>
      <c r="G10" s="38" t="s">
        <v>25</v>
      </c>
      <c r="H10" s="38" t="s">
        <v>26</v>
      </c>
      <c r="I10" s="38" t="s">
        <v>25</v>
      </c>
      <c r="J10" s="38" t="s">
        <v>26</v>
      </c>
      <c r="K10" s="39" t="s">
        <v>25</v>
      </c>
      <c r="L10" s="39" t="s">
        <v>26</v>
      </c>
      <c r="M10" s="38" t="s">
        <v>25</v>
      </c>
      <c r="N10" s="38" t="s">
        <v>26</v>
      </c>
      <c r="O10" s="38" t="s">
        <v>25</v>
      </c>
      <c r="P10" s="38" t="s">
        <v>26</v>
      </c>
    </row>
    <row r="11" spans="1:25" s="13" customFormat="1" ht="18.75" x14ac:dyDescent="0.3">
      <c r="B11" s="14"/>
      <c r="C11" s="14"/>
      <c r="D11" s="14"/>
      <c r="E11" s="14"/>
      <c r="F11" s="14"/>
      <c r="G11" s="15"/>
      <c r="H11" s="15"/>
      <c r="I11" s="15"/>
      <c r="J11" s="15"/>
      <c r="K11" s="16"/>
      <c r="L11" s="16"/>
      <c r="M11" s="15"/>
      <c r="N11" s="15"/>
      <c r="O11" s="15"/>
      <c r="P11" s="15"/>
      <c r="Q11" s="17"/>
      <c r="R11" s="17"/>
      <c r="S11" s="17"/>
      <c r="T11" s="17"/>
      <c r="U11" s="17"/>
      <c r="V11" s="17"/>
      <c r="W11" s="17"/>
      <c r="X11" s="17"/>
      <c r="Y11" s="17"/>
    </row>
    <row r="12" spans="1:25" x14ac:dyDescent="0.35">
      <c r="B12" s="18"/>
      <c r="C12" s="19" t="s">
        <v>5</v>
      </c>
      <c r="D12" s="19"/>
      <c r="E12" s="19"/>
      <c r="F12" s="19"/>
      <c r="G12" s="40"/>
      <c r="H12" s="40"/>
      <c r="I12" s="40"/>
      <c r="J12" s="40"/>
      <c r="K12" s="40"/>
      <c r="L12" s="40"/>
      <c r="M12" s="40">
        <v>6115284.5099999998</v>
      </c>
      <c r="N12" s="40">
        <f>306627138+15541560.82</f>
        <v>322168698.81999999</v>
      </c>
      <c r="O12" s="41"/>
      <c r="P12" s="41"/>
      <c r="Q12" s="20"/>
      <c r="R12" s="20"/>
      <c r="S12" s="20"/>
      <c r="T12" s="20"/>
      <c r="U12" s="20"/>
      <c r="V12" s="20"/>
      <c r="W12" s="20"/>
      <c r="X12" s="20"/>
      <c r="Y12" s="20"/>
    </row>
    <row r="13" spans="1:25" x14ac:dyDescent="0.35">
      <c r="B13" s="18"/>
      <c r="C13" s="19" t="s">
        <v>31</v>
      </c>
      <c r="D13" s="19"/>
      <c r="E13" s="19"/>
      <c r="F13" s="19"/>
      <c r="G13" s="40">
        <f t="shared" ref="G13:N13" si="0">G14+G21</f>
        <v>330436184</v>
      </c>
      <c r="H13" s="40">
        <f t="shared" si="0"/>
        <v>68165297</v>
      </c>
      <c r="I13" s="40">
        <f t="shared" si="0"/>
        <v>335100253</v>
      </c>
      <c r="J13" s="40">
        <f t="shared" si="0"/>
        <v>147036108</v>
      </c>
      <c r="K13" s="40">
        <f t="shared" si="0"/>
        <v>163924351.46999997</v>
      </c>
      <c r="L13" s="40">
        <f t="shared" si="0"/>
        <v>147036108</v>
      </c>
      <c r="M13" s="40">
        <f t="shared" si="0"/>
        <v>335100253.20000005</v>
      </c>
      <c r="N13" s="40">
        <f t="shared" si="0"/>
        <v>154449895.28</v>
      </c>
      <c r="O13" s="42"/>
      <c r="P13" s="42"/>
      <c r="Q13" s="20"/>
      <c r="R13" s="20"/>
      <c r="S13" s="20"/>
      <c r="T13" s="20"/>
      <c r="U13" s="20"/>
      <c r="V13" s="20"/>
      <c r="W13" s="20"/>
      <c r="X13" s="20"/>
      <c r="Y13" s="20"/>
    </row>
    <row r="14" spans="1:25" x14ac:dyDescent="0.35">
      <c r="B14" s="21"/>
      <c r="C14" s="22" t="s">
        <v>7</v>
      </c>
      <c r="D14" s="22"/>
      <c r="E14" s="22"/>
      <c r="F14" s="22"/>
      <c r="G14" s="43">
        <f t="shared" ref="G14:N14" si="1">SUM(G15:G17)</f>
        <v>0</v>
      </c>
      <c r="H14" s="43">
        <f t="shared" si="1"/>
        <v>68165297</v>
      </c>
      <c r="I14" s="43">
        <f t="shared" si="1"/>
        <v>0</v>
      </c>
      <c r="J14" s="43">
        <f t="shared" si="1"/>
        <v>147036108</v>
      </c>
      <c r="K14" s="43">
        <f t="shared" si="1"/>
        <v>0</v>
      </c>
      <c r="L14" s="43">
        <f t="shared" si="1"/>
        <v>147036108</v>
      </c>
      <c r="M14" s="43">
        <f t="shared" si="1"/>
        <v>0</v>
      </c>
      <c r="N14" s="43">
        <f t="shared" si="1"/>
        <v>154449895.28</v>
      </c>
      <c r="O14" s="44" t="s">
        <v>38</v>
      </c>
      <c r="P14" s="45">
        <f>(+N14/J14)-1</f>
        <v>5.0421541897722078E-2</v>
      </c>
      <c r="Q14" s="20"/>
      <c r="R14" s="20"/>
      <c r="S14" s="20"/>
      <c r="T14" s="20"/>
      <c r="U14" s="20"/>
      <c r="V14" s="20"/>
      <c r="W14" s="20"/>
      <c r="X14" s="20"/>
      <c r="Y14" s="20"/>
    </row>
    <row r="15" spans="1:25" x14ac:dyDescent="0.35">
      <c r="B15" s="18"/>
      <c r="C15" s="18"/>
      <c r="D15" s="18" t="s">
        <v>9</v>
      </c>
      <c r="E15" s="18"/>
      <c r="F15" s="18"/>
      <c r="G15" s="46"/>
      <c r="H15" s="46">
        <v>681653</v>
      </c>
      <c r="I15" s="46"/>
      <c r="J15" s="46">
        <v>681653</v>
      </c>
      <c r="K15" s="46"/>
      <c r="L15" s="46">
        <v>681653</v>
      </c>
      <c r="M15" s="46"/>
      <c r="N15" s="46">
        <v>3444</v>
      </c>
      <c r="O15" s="47" t="s">
        <v>38</v>
      </c>
      <c r="P15" s="48">
        <f>(+N15/J15)-1</f>
        <v>-0.99494757596607075</v>
      </c>
      <c r="Q15" s="20"/>
      <c r="R15" s="20"/>
      <c r="S15" s="20"/>
      <c r="T15" s="20"/>
      <c r="U15" s="20"/>
      <c r="V15" s="20"/>
      <c r="W15" s="20"/>
      <c r="X15" s="20"/>
      <c r="Y15" s="20"/>
    </row>
    <row r="16" spans="1:25" x14ac:dyDescent="0.35">
      <c r="B16" s="18"/>
      <c r="C16" s="18"/>
      <c r="D16" s="18" t="s">
        <v>11</v>
      </c>
      <c r="E16" s="18"/>
      <c r="F16" s="18"/>
      <c r="G16" s="46"/>
      <c r="H16" s="46">
        <v>62712073</v>
      </c>
      <c r="I16" s="46"/>
      <c r="J16" s="46">
        <v>141582884</v>
      </c>
      <c r="K16" s="46"/>
      <c r="L16" s="46">
        <v>141582884</v>
      </c>
      <c r="M16" s="46"/>
      <c r="N16" s="46">
        <v>115590033.88</v>
      </c>
      <c r="O16" s="47" t="s">
        <v>38</v>
      </c>
      <c r="P16" s="48">
        <f>(+N16/J16)-1</f>
        <v>-0.1835875169769815</v>
      </c>
      <c r="Q16" s="20"/>
      <c r="R16" s="20"/>
      <c r="S16" s="20"/>
      <c r="T16" s="20"/>
      <c r="U16" s="20"/>
      <c r="V16" s="20"/>
      <c r="W16" s="20"/>
      <c r="X16" s="20"/>
      <c r="Y16" s="20"/>
    </row>
    <row r="17" spans="2:25" x14ac:dyDescent="0.35">
      <c r="B17" s="18"/>
      <c r="C17" s="18"/>
      <c r="D17" s="18" t="s">
        <v>15</v>
      </c>
      <c r="E17" s="18"/>
      <c r="F17" s="18"/>
      <c r="G17" s="46">
        <f t="shared" ref="G17:M17" si="2">SUM(G18,G20,G19)</f>
        <v>0</v>
      </c>
      <c r="H17" s="46">
        <f t="shared" si="2"/>
        <v>4771571</v>
      </c>
      <c r="I17" s="46">
        <f t="shared" si="2"/>
        <v>0</v>
      </c>
      <c r="J17" s="46">
        <f t="shared" si="2"/>
        <v>4771571</v>
      </c>
      <c r="K17" s="46">
        <f t="shared" si="2"/>
        <v>0</v>
      </c>
      <c r="L17" s="46">
        <v>4771571</v>
      </c>
      <c r="M17" s="46">
        <f t="shared" si="2"/>
        <v>0</v>
      </c>
      <c r="N17" s="46">
        <f>N18+N19+N20</f>
        <v>38856417.399999999</v>
      </c>
      <c r="O17" s="47" t="s">
        <v>38</v>
      </c>
      <c r="P17" s="48">
        <f>(+N17/J17)-1</f>
        <v>7.1433174524700558</v>
      </c>
      <c r="Q17" s="20"/>
      <c r="R17" s="20"/>
      <c r="S17" s="20"/>
      <c r="T17" s="20"/>
      <c r="U17" s="20"/>
      <c r="V17" s="20"/>
      <c r="W17" s="20"/>
      <c r="X17" s="20"/>
      <c r="Y17" s="20"/>
    </row>
    <row r="18" spans="2:25" x14ac:dyDescent="0.35">
      <c r="B18" s="18"/>
      <c r="C18" s="18"/>
      <c r="D18" s="18"/>
      <c r="E18" s="18" t="s">
        <v>17</v>
      </c>
      <c r="F18" s="18"/>
      <c r="H18" s="46"/>
      <c r="I18" s="46"/>
      <c r="J18" s="46"/>
      <c r="K18" s="46"/>
      <c r="L18" s="46"/>
      <c r="M18" s="46"/>
      <c r="N18" s="46"/>
      <c r="O18" s="47" t="s">
        <v>38</v>
      </c>
      <c r="P18" s="49" t="s">
        <v>38</v>
      </c>
      <c r="Q18" s="20"/>
      <c r="R18" s="20"/>
      <c r="S18" s="20"/>
      <c r="T18" s="20"/>
      <c r="U18" s="20"/>
      <c r="V18" s="20"/>
      <c r="W18" s="20"/>
      <c r="X18" s="20"/>
      <c r="Y18" s="20"/>
    </row>
    <row r="19" spans="2:25" x14ac:dyDescent="0.35">
      <c r="B19" s="18"/>
      <c r="C19" s="18"/>
      <c r="D19" s="18"/>
      <c r="E19" s="18" t="s">
        <v>18</v>
      </c>
      <c r="F19" s="18"/>
      <c r="H19" s="46"/>
      <c r="I19" s="46"/>
      <c r="J19" s="46"/>
      <c r="K19" s="46"/>
      <c r="L19" s="46"/>
      <c r="M19" s="46"/>
      <c r="N19" s="46">
        <v>35514000.850000001</v>
      </c>
      <c r="O19" s="47" t="s">
        <v>38</v>
      </c>
      <c r="P19" s="49" t="s">
        <v>38</v>
      </c>
      <c r="Q19" s="20"/>
      <c r="R19" s="20"/>
      <c r="S19" s="20"/>
      <c r="T19" s="20"/>
      <c r="U19" s="20"/>
      <c r="V19" s="20"/>
      <c r="W19" s="20"/>
      <c r="X19" s="20"/>
      <c r="Y19" s="20"/>
    </row>
    <row r="20" spans="2:25" x14ac:dyDescent="0.35">
      <c r="B20" s="18"/>
      <c r="C20" s="18"/>
      <c r="D20" s="18"/>
      <c r="E20" s="18" t="s">
        <v>19</v>
      </c>
      <c r="F20" s="18"/>
      <c r="H20" s="46">
        <v>4771571</v>
      </c>
      <c r="I20" s="46"/>
      <c r="J20" s="46">
        <v>4771571</v>
      </c>
      <c r="K20" s="46"/>
      <c r="L20" s="46">
        <v>4771571</v>
      </c>
      <c r="M20" s="46"/>
      <c r="N20" s="46">
        <v>3342416.55</v>
      </c>
      <c r="O20" s="47" t="s">
        <v>38</v>
      </c>
      <c r="P20" s="48">
        <f>(+N20/J20)-1</f>
        <v>-0.29951444712862918</v>
      </c>
      <c r="Q20" s="20"/>
      <c r="R20" s="20"/>
      <c r="S20" s="20"/>
      <c r="T20" s="20"/>
      <c r="U20" s="20"/>
      <c r="V20" s="20"/>
      <c r="W20" s="20"/>
      <c r="X20" s="20"/>
      <c r="Y20" s="20"/>
    </row>
    <row r="21" spans="2:25" x14ac:dyDescent="0.35">
      <c r="B21" s="23"/>
      <c r="C21" s="24" t="s">
        <v>20</v>
      </c>
      <c r="D21" s="24"/>
      <c r="E21" s="24"/>
      <c r="F21" s="24"/>
      <c r="G21" s="50">
        <f t="shared" ref="G21:N21" si="3">SUM(G22,G25)</f>
        <v>330436184</v>
      </c>
      <c r="H21" s="50">
        <f t="shared" si="3"/>
        <v>0</v>
      </c>
      <c r="I21" s="50">
        <f t="shared" si="3"/>
        <v>335100253</v>
      </c>
      <c r="J21" s="50">
        <f t="shared" si="3"/>
        <v>0</v>
      </c>
      <c r="K21" s="50">
        <f t="shared" si="3"/>
        <v>163924351.46999997</v>
      </c>
      <c r="L21" s="50">
        <f t="shared" si="3"/>
        <v>0</v>
      </c>
      <c r="M21" s="50">
        <f t="shared" si="3"/>
        <v>335100253.20000005</v>
      </c>
      <c r="N21" s="50">
        <f t="shared" si="3"/>
        <v>0</v>
      </c>
      <c r="O21" s="51">
        <f>(+M21/I21)-1</f>
        <v>5.9683635811325075E-10</v>
      </c>
      <c r="P21" s="52" t="s">
        <v>38</v>
      </c>
      <c r="Q21" s="20"/>
      <c r="R21" s="20"/>
      <c r="S21" s="20"/>
      <c r="T21" s="20"/>
      <c r="U21" s="20"/>
      <c r="V21" s="20"/>
      <c r="W21" s="20"/>
      <c r="X21" s="20"/>
      <c r="Y21" s="20"/>
    </row>
    <row r="22" spans="2:25" x14ac:dyDescent="0.35">
      <c r="B22" s="18"/>
      <c r="C22" s="18"/>
      <c r="D22" s="19" t="s">
        <v>10</v>
      </c>
      <c r="E22" s="18"/>
      <c r="F22" s="18"/>
      <c r="G22" s="46">
        <f>SUM(G23,G24)</f>
        <v>741639</v>
      </c>
      <c r="H22" s="46"/>
      <c r="I22" s="46">
        <f t="shared" ref="I22:N22" si="4">SUM(I23,I24)</f>
        <v>741639</v>
      </c>
      <c r="J22" s="46">
        <f t="shared" si="4"/>
        <v>0</v>
      </c>
      <c r="K22" s="46">
        <f t="shared" si="4"/>
        <v>741639</v>
      </c>
      <c r="L22" s="46">
        <f t="shared" si="4"/>
        <v>0</v>
      </c>
      <c r="M22" s="46">
        <f t="shared" si="4"/>
        <v>741639</v>
      </c>
      <c r="N22" s="46">
        <f t="shared" si="4"/>
        <v>0</v>
      </c>
      <c r="O22" s="48">
        <f>(+M22/I22)-1</f>
        <v>0</v>
      </c>
      <c r="P22" s="49" t="s">
        <v>38</v>
      </c>
      <c r="Q22" s="20"/>
      <c r="R22" s="20"/>
      <c r="S22" s="20"/>
      <c r="T22" s="20"/>
      <c r="U22" s="20"/>
      <c r="V22" s="20"/>
      <c r="W22" s="20"/>
      <c r="X22" s="20"/>
      <c r="Y22" s="20"/>
    </row>
    <row r="23" spans="2:25" x14ac:dyDescent="0.35">
      <c r="B23" s="18"/>
      <c r="C23" s="18"/>
      <c r="D23" s="18"/>
      <c r="E23" s="18" t="s">
        <v>21</v>
      </c>
      <c r="F23" s="18"/>
      <c r="G23" s="46">
        <v>741639</v>
      </c>
      <c r="H23" s="46"/>
      <c r="I23" s="46">
        <v>741639</v>
      </c>
      <c r="J23" s="46"/>
      <c r="K23" s="46">
        <v>741639</v>
      </c>
      <c r="L23" s="46"/>
      <c r="M23" s="46">
        <v>741639</v>
      </c>
      <c r="N23" s="46"/>
      <c r="O23" s="48">
        <f>(+M23/I23)-1</f>
        <v>0</v>
      </c>
      <c r="P23" s="49" t="s">
        <v>38</v>
      </c>
      <c r="Q23" s="20"/>
      <c r="R23" s="20"/>
      <c r="S23" s="20"/>
      <c r="T23" s="20"/>
      <c r="U23" s="20"/>
      <c r="V23" s="20"/>
      <c r="W23" s="20"/>
      <c r="X23" s="20"/>
      <c r="Y23" s="20"/>
    </row>
    <row r="24" spans="2:25" x14ac:dyDescent="0.35">
      <c r="B24" s="18"/>
      <c r="C24" s="18"/>
      <c r="D24" s="18"/>
      <c r="E24" s="18" t="s">
        <v>22</v>
      </c>
      <c r="F24" s="18"/>
      <c r="G24" s="46">
        <v>0</v>
      </c>
      <c r="H24" s="46"/>
      <c r="I24" s="46"/>
      <c r="J24" s="46"/>
      <c r="K24" s="46"/>
      <c r="L24" s="46"/>
      <c r="M24" s="46"/>
      <c r="N24" s="46"/>
      <c r="O24" s="49" t="s">
        <v>38</v>
      </c>
      <c r="P24" s="49" t="s">
        <v>38</v>
      </c>
      <c r="Q24" s="20"/>
      <c r="R24" s="20"/>
      <c r="S24" s="20"/>
      <c r="T24" s="20"/>
      <c r="U24" s="20"/>
      <c r="V24" s="20"/>
      <c r="W24" s="20"/>
      <c r="X24" s="20"/>
      <c r="Y24" s="20"/>
    </row>
    <row r="25" spans="2:25" x14ac:dyDescent="0.35">
      <c r="B25" s="18"/>
      <c r="C25" s="19"/>
      <c r="D25" s="19" t="s">
        <v>23</v>
      </c>
      <c r="E25" s="19"/>
      <c r="F25" s="19"/>
      <c r="G25" s="40">
        <f>SUM(G26)</f>
        <v>329694545</v>
      </c>
      <c r="H25" s="40">
        <f t="shared" ref="H25:N25" si="5">SUM(H26)</f>
        <v>0</v>
      </c>
      <c r="I25" s="40">
        <f t="shared" si="5"/>
        <v>334358614</v>
      </c>
      <c r="J25" s="40">
        <f t="shared" si="5"/>
        <v>0</v>
      </c>
      <c r="K25" s="40">
        <f t="shared" si="5"/>
        <v>163182712.46999997</v>
      </c>
      <c r="L25" s="40">
        <f t="shared" si="5"/>
        <v>0</v>
      </c>
      <c r="M25" s="40">
        <f t="shared" si="5"/>
        <v>334358614.20000005</v>
      </c>
      <c r="N25" s="40">
        <f t="shared" si="5"/>
        <v>0</v>
      </c>
      <c r="O25" s="48">
        <f>(+M25/I25)-1</f>
        <v>5.9816018804781379E-10</v>
      </c>
      <c r="P25" s="49" t="s">
        <v>38</v>
      </c>
      <c r="Q25" s="20"/>
      <c r="R25" s="20"/>
      <c r="S25" s="20"/>
      <c r="T25" s="20"/>
      <c r="U25" s="20"/>
      <c r="V25" s="20"/>
      <c r="W25" s="20"/>
      <c r="X25" s="20"/>
      <c r="Y25" s="20"/>
    </row>
    <row r="26" spans="2:25" x14ac:dyDescent="0.35">
      <c r="B26" s="18"/>
      <c r="C26" s="18"/>
      <c r="D26" s="18"/>
      <c r="E26" s="18" t="s">
        <v>21</v>
      </c>
      <c r="F26" s="18"/>
      <c r="G26" s="46">
        <f t="shared" ref="G26:N26" si="6">SUM(G27,G28,G29)</f>
        <v>329694545</v>
      </c>
      <c r="H26" s="46">
        <f t="shared" si="6"/>
        <v>0</v>
      </c>
      <c r="I26" s="46">
        <f t="shared" si="6"/>
        <v>334358614</v>
      </c>
      <c r="J26" s="46">
        <f t="shared" si="6"/>
        <v>0</v>
      </c>
      <c r="K26" s="46">
        <f t="shared" si="6"/>
        <v>163182712.46999997</v>
      </c>
      <c r="L26" s="46">
        <f t="shared" si="6"/>
        <v>0</v>
      </c>
      <c r="M26" s="46">
        <f t="shared" si="6"/>
        <v>334358614.20000005</v>
      </c>
      <c r="N26" s="46">
        <f t="shared" si="6"/>
        <v>0</v>
      </c>
      <c r="O26" s="48">
        <f>(+M26/I26)-1</f>
        <v>5.9816018804781379E-10</v>
      </c>
      <c r="P26" s="49" t="s">
        <v>38</v>
      </c>
      <c r="Q26" s="20"/>
      <c r="R26" s="20"/>
      <c r="S26" s="20"/>
      <c r="T26" s="20"/>
      <c r="U26" s="20"/>
      <c r="V26" s="20"/>
      <c r="W26" s="20"/>
      <c r="X26" s="20"/>
      <c r="Y26" s="20"/>
    </row>
    <row r="27" spans="2:25" x14ac:dyDescent="0.35">
      <c r="B27" s="18"/>
      <c r="C27" s="18"/>
      <c r="D27" s="18"/>
      <c r="E27" s="18"/>
      <c r="F27" s="18" t="s">
        <v>8</v>
      </c>
      <c r="G27" s="46">
        <v>269257703</v>
      </c>
      <c r="H27" s="46"/>
      <c r="I27" s="46">
        <v>276703014</v>
      </c>
      <c r="J27" s="46"/>
      <c r="K27" s="46">
        <v>134106087.46999998</v>
      </c>
      <c r="L27" s="46"/>
      <c r="M27" s="46">
        <v>276703014.79000002</v>
      </c>
      <c r="N27" s="46"/>
      <c r="O27" s="48">
        <f>(+M27/I27)-1</f>
        <v>2.8550466435461885E-9</v>
      </c>
      <c r="P27" s="49" t="s">
        <v>38</v>
      </c>
      <c r="Q27" s="20"/>
      <c r="R27" s="20"/>
      <c r="S27" s="20"/>
      <c r="T27" s="20"/>
      <c r="U27" s="20"/>
      <c r="V27" s="20"/>
      <c r="W27" s="20"/>
      <c r="X27" s="20"/>
      <c r="Y27" s="20"/>
    </row>
    <row r="28" spans="2:25" x14ac:dyDescent="0.35">
      <c r="B28" s="18"/>
      <c r="C28" s="18"/>
      <c r="D28" s="18"/>
      <c r="E28" s="18"/>
      <c r="F28" s="18" t="s">
        <v>19</v>
      </c>
      <c r="G28" s="46">
        <v>60436842</v>
      </c>
      <c r="H28" s="46"/>
      <c r="I28" s="46">
        <v>57655600</v>
      </c>
      <c r="J28" s="46"/>
      <c r="K28" s="46">
        <v>29076625</v>
      </c>
      <c r="L28" s="46"/>
      <c r="M28" s="46">
        <v>57655599.409999996</v>
      </c>
      <c r="N28" s="46"/>
      <c r="O28" s="48">
        <f>(+M28/I28)-1</f>
        <v>-1.023317774961896E-8</v>
      </c>
      <c r="P28" s="49" t="s">
        <v>38</v>
      </c>
      <c r="Q28" s="20"/>
      <c r="R28" s="20"/>
      <c r="S28" s="20"/>
      <c r="T28" s="20"/>
      <c r="U28" s="20"/>
      <c r="V28" s="20"/>
      <c r="W28" s="20"/>
      <c r="X28" s="20"/>
      <c r="Y28" s="20"/>
    </row>
    <row r="29" spans="2:25" x14ac:dyDescent="0.35">
      <c r="B29" s="18"/>
      <c r="C29" s="18"/>
      <c r="D29" s="18"/>
      <c r="E29" s="25" t="s">
        <v>13</v>
      </c>
      <c r="F29" s="18"/>
      <c r="G29" s="40">
        <v>0</v>
      </c>
      <c r="H29" s="46"/>
      <c r="I29" s="40"/>
      <c r="J29" s="46"/>
      <c r="K29" s="40"/>
      <c r="L29" s="46"/>
      <c r="M29" s="53">
        <v>0</v>
      </c>
      <c r="N29" s="46"/>
      <c r="O29" s="49" t="s">
        <v>38</v>
      </c>
      <c r="P29" s="49" t="s">
        <v>38</v>
      </c>
      <c r="Q29" s="20"/>
      <c r="R29" s="20"/>
      <c r="S29" s="20"/>
      <c r="T29" s="20"/>
      <c r="U29" s="20"/>
      <c r="V29" s="20"/>
      <c r="W29" s="20"/>
      <c r="X29" s="20"/>
      <c r="Y29" s="20"/>
    </row>
    <row r="30" spans="2:25" x14ac:dyDescent="0.35">
      <c r="B30" s="18"/>
      <c r="C30" s="18"/>
      <c r="D30" s="18"/>
      <c r="E30" s="25"/>
      <c r="F30" s="18"/>
      <c r="G30" s="40"/>
      <c r="H30" s="46"/>
      <c r="I30" s="46"/>
      <c r="J30" s="46"/>
      <c r="K30" s="46"/>
      <c r="L30" s="46"/>
      <c r="M30" s="46"/>
      <c r="N30" s="46"/>
      <c r="O30" s="49" t="s">
        <v>38</v>
      </c>
      <c r="P30" s="49" t="s">
        <v>38</v>
      </c>
      <c r="Q30" s="20"/>
      <c r="R30" s="20"/>
      <c r="S30" s="20"/>
      <c r="T30" s="20"/>
      <c r="U30" s="20"/>
      <c r="V30" s="20"/>
      <c r="W30" s="20"/>
      <c r="X30" s="20"/>
      <c r="Y30" s="20"/>
    </row>
    <row r="31" spans="2:25" x14ac:dyDescent="0.35">
      <c r="B31" s="26"/>
      <c r="C31" s="27" t="s">
        <v>32</v>
      </c>
      <c r="D31" s="27"/>
      <c r="E31" s="27"/>
      <c r="F31" s="27"/>
      <c r="G31" s="54">
        <f>G32+G38</f>
        <v>330436184</v>
      </c>
      <c r="H31" s="54">
        <f t="shared" ref="H31:L31" si="7">H32+H38</f>
        <v>68165297</v>
      </c>
      <c r="I31" s="54">
        <f t="shared" si="7"/>
        <v>335100253</v>
      </c>
      <c r="J31" s="54">
        <f t="shared" si="7"/>
        <v>257893630</v>
      </c>
      <c r="K31" s="54">
        <f t="shared" si="7"/>
        <v>335100253</v>
      </c>
      <c r="L31" s="54">
        <f t="shared" si="7"/>
        <v>257893630</v>
      </c>
      <c r="M31" s="54">
        <f>M32+M38</f>
        <v>338566959.59999996</v>
      </c>
      <c r="N31" s="54">
        <f>N32+N38</f>
        <v>133795710.53999998</v>
      </c>
      <c r="O31" s="55">
        <f>(+M31/I31)-1</f>
        <v>1.0345281953576979E-2</v>
      </c>
      <c r="P31" s="55">
        <f>(+N31/J31)-1</f>
        <v>-0.48119807945624726</v>
      </c>
      <c r="Q31" s="20"/>
      <c r="R31" s="20"/>
      <c r="S31" s="20"/>
      <c r="T31" s="20"/>
      <c r="U31" s="20"/>
      <c r="V31" s="20"/>
      <c r="W31" s="20"/>
      <c r="X31" s="20"/>
      <c r="Y31" s="20"/>
    </row>
    <row r="32" spans="2:25" x14ac:dyDescent="0.35">
      <c r="B32" s="18"/>
      <c r="C32" s="19" t="s">
        <v>6</v>
      </c>
      <c r="D32" s="19"/>
      <c r="E32" s="19"/>
      <c r="F32" s="18"/>
      <c r="G32" s="34">
        <f t="shared" ref="G32:N32" si="8">G33+G34+G35+G36+G37</f>
        <v>330436184</v>
      </c>
      <c r="H32" s="34">
        <f t="shared" si="8"/>
        <v>68165297</v>
      </c>
      <c r="I32" s="34">
        <f t="shared" si="8"/>
        <v>335100253</v>
      </c>
      <c r="J32" s="34">
        <f t="shared" si="8"/>
        <v>250671508</v>
      </c>
      <c r="K32" s="34">
        <f t="shared" si="8"/>
        <v>335100253</v>
      </c>
      <c r="L32" s="34">
        <f t="shared" si="8"/>
        <v>250671508</v>
      </c>
      <c r="M32" s="34">
        <f>M33+M34+M35+M36+M37</f>
        <v>338566959.59999996</v>
      </c>
      <c r="N32" s="34">
        <f t="shared" si="8"/>
        <v>132593855.51999998</v>
      </c>
      <c r="O32" s="56">
        <f t="shared" ref="O32:P36" si="9">(+M32/I32)-1</f>
        <v>1.0345281953576979E-2</v>
      </c>
      <c r="P32" s="56">
        <f t="shared" si="9"/>
        <v>-0.47104536699081101</v>
      </c>
      <c r="Q32" s="20"/>
      <c r="R32" s="20"/>
      <c r="S32" s="20"/>
      <c r="T32" s="20"/>
      <c r="U32" s="20"/>
      <c r="V32" s="20"/>
      <c r="W32" s="20"/>
      <c r="X32" s="20"/>
      <c r="Y32" s="20"/>
    </row>
    <row r="33" spans="2:25" x14ac:dyDescent="0.35">
      <c r="B33" s="29"/>
      <c r="C33" s="18"/>
      <c r="D33" s="18" t="s">
        <v>8</v>
      </c>
      <c r="E33" s="18"/>
      <c r="F33" s="30"/>
      <c r="G33" s="57">
        <v>269257703</v>
      </c>
      <c r="H33" s="57">
        <v>19785083</v>
      </c>
      <c r="I33" s="57">
        <v>276703014</v>
      </c>
      <c r="J33" s="57">
        <v>19785083</v>
      </c>
      <c r="K33" s="57">
        <v>276703014</v>
      </c>
      <c r="L33" s="57">
        <v>19785083</v>
      </c>
      <c r="M33" s="57">
        <v>276703014.78999996</v>
      </c>
      <c r="N33" s="57">
        <v>15734822.01</v>
      </c>
      <c r="O33" s="58">
        <f t="shared" si="9"/>
        <v>2.8550464215015836E-9</v>
      </c>
      <c r="P33" s="58">
        <f t="shared" si="9"/>
        <v>-0.20471286322124604</v>
      </c>
      <c r="Q33" s="32"/>
      <c r="R33" s="20"/>
      <c r="S33" s="20"/>
      <c r="T33" s="20"/>
      <c r="U33" s="20"/>
      <c r="V33" s="20"/>
      <c r="W33" s="20"/>
      <c r="X33" s="20"/>
      <c r="Y33" s="20"/>
    </row>
    <row r="34" spans="2:25" x14ac:dyDescent="0.35">
      <c r="B34" s="30"/>
      <c r="C34" s="18"/>
      <c r="D34" s="18" t="s">
        <v>28</v>
      </c>
      <c r="E34" s="18"/>
      <c r="F34" s="30"/>
      <c r="G34" s="57">
        <v>4714369</v>
      </c>
      <c r="H34" s="57">
        <v>7326000</v>
      </c>
      <c r="I34" s="57">
        <v>3795844</v>
      </c>
      <c r="J34" s="57">
        <v>29694833</v>
      </c>
      <c r="K34" s="57">
        <v>3795844</v>
      </c>
      <c r="L34" s="57">
        <v>29694833</v>
      </c>
      <c r="M34" s="57">
        <v>3795843.4700000007</v>
      </c>
      <c r="N34" s="57">
        <v>4114498.89</v>
      </c>
      <c r="O34" s="58">
        <f t="shared" si="9"/>
        <v>-1.39626391226777E-7</v>
      </c>
      <c r="P34" s="58">
        <f t="shared" si="9"/>
        <v>-0.86144057823123643</v>
      </c>
      <c r="Q34" s="32"/>
      <c r="R34" s="20"/>
      <c r="S34" s="20"/>
      <c r="T34" s="20"/>
      <c r="U34" s="20"/>
      <c r="V34" s="20"/>
      <c r="W34" s="20"/>
      <c r="X34" s="20"/>
      <c r="Y34" s="20"/>
    </row>
    <row r="35" spans="2:25" x14ac:dyDescent="0.35">
      <c r="B35" s="18"/>
      <c r="C35" s="18"/>
      <c r="D35" s="18" t="s">
        <v>29</v>
      </c>
      <c r="E35" s="18"/>
      <c r="F35" s="18"/>
      <c r="G35" s="33">
        <v>55722473</v>
      </c>
      <c r="H35" s="33">
        <v>39944214</v>
      </c>
      <c r="I35" s="33">
        <v>53859756</v>
      </c>
      <c r="J35" s="33">
        <v>200081592</v>
      </c>
      <c r="K35" s="33">
        <v>53859756</v>
      </c>
      <c r="L35" s="57">
        <v>200081592</v>
      </c>
      <c r="M35" s="33">
        <v>53859755.939999998</v>
      </c>
      <c r="N35" s="57">
        <v>113503362.61999997</v>
      </c>
      <c r="O35" s="58">
        <f t="shared" si="9"/>
        <v>-1.1140043332247274E-9</v>
      </c>
      <c r="P35" s="58">
        <f t="shared" si="9"/>
        <v>-0.43271461664499367</v>
      </c>
      <c r="Q35" s="20"/>
      <c r="R35" s="20"/>
      <c r="S35" s="20"/>
      <c r="T35" s="20"/>
      <c r="U35" s="20"/>
      <c r="V35" s="20"/>
      <c r="W35" s="20"/>
      <c r="X35" s="20"/>
      <c r="Y35" s="20"/>
    </row>
    <row r="36" spans="2:25" x14ac:dyDescent="0.35">
      <c r="B36" s="18"/>
      <c r="C36" s="18"/>
      <c r="D36" s="18" t="s">
        <v>10</v>
      </c>
      <c r="E36" s="18"/>
      <c r="F36" s="18"/>
      <c r="G36" s="53">
        <v>741639</v>
      </c>
      <c r="H36" s="53">
        <v>800000</v>
      </c>
      <c r="I36" s="53">
        <v>741639</v>
      </c>
      <c r="J36" s="57">
        <v>800000</v>
      </c>
      <c r="K36" s="53">
        <v>741639</v>
      </c>
      <c r="L36" s="57">
        <v>800000</v>
      </c>
      <c r="M36" s="53">
        <v>741639</v>
      </c>
      <c r="N36" s="57">
        <v>176361</v>
      </c>
      <c r="O36" s="58">
        <f>(+M36/I36)-1</f>
        <v>0</v>
      </c>
      <c r="P36" s="58">
        <f t="shared" si="9"/>
        <v>-0.77954875000000001</v>
      </c>
      <c r="Q36" s="20"/>
      <c r="R36" s="20"/>
      <c r="S36" s="20"/>
      <c r="T36" s="20"/>
      <c r="U36" s="20"/>
      <c r="V36" s="20"/>
      <c r="W36" s="20"/>
      <c r="X36" s="20"/>
      <c r="Y36" s="20"/>
    </row>
    <row r="37" spans="2:25" x14ac:dyDescent="0.35">
      <c r="B37" s="18"/>
      <c r="C37" s="18"/>
      <c r="D37" s="18" t="s">
        <v>12</v>
      </c>
      <c r="E37" s="18"/>
      <c r="F37" s="18"/>
      <c r="G37" s="33">
        <v>0</v>
      </c>
      <c r="H37" s="53">
        <v>310000</v>
      </c>
      <c r="I37" s="33">
        <v>0</v>
      </c>
      <c r="J37" s="53">
        <v>310000</v>
      </c>
      <c r="K37" s="33">
        <v>0</v>
      </c>
      <c r="L37" s="57">
        <v>310000</v>
      </c>
      <c r="M37" s="53">
        <v>3466706.3999999985</v>
      </c>
      <c r="N37" s="57">
        <v>-935189</v>
      </c>
      <c r="O37" s="58" t="s">
        <v>38</v>
      </c>
      <c r="P37" s="58">
        <f>(+N37/J37)-1</f>
        <v>-4.0167387096774192</v>
      </c>
      <c r="Q37" s="20"/>
      <c r="R37" s="20"/>
      <c r="S37" s="20"/>
      <c r="T37" s="20"/>
      <c r="U37" s="20"/>
      <c r="V37" s="20"/>
      <c r="W37" s="20"/>
      <c r="X37" s="20"/>
      <c r="Y37" s="20"/>
    </row>
    <row r="38" spans="2:25" x14ac:dyDescent="0.35">
      <c r="B38" s="18"/>
      <c r="C38" s="19" t="s">
        <v>13</v>
      </c>
      <c r="D38" s="18"/>
      <c r="E38" s="18"/>
      <c r="F38" s="18"/>
      <c r="G38" s="34">
        <f t="shared" ref="G38:M38" si="10">G39+G40+G41+G42</f>
        <v>0</v>
      </c>
      <c r="H38" s="34">
        <f t="shared" si="10"/>
        <v>0</v>
      </c>
      <c r="I38" s="34">
        <f t="shared" si="10"/>
        <v>0</v>
      </c>
      <c r="J38" s="34">
        <f t="shared" si="10"/>
        <v>7222122</v>
      </c>
      <c r="K38" s="34">
        <f t="shared" si="10"/>
        <v>0</v>
      </c>
      <c r="L38" s="34">
        <f t="shared" si="10"/>
        <v>7222122</v>
      </c>
      <c r="M38" s="34">
        <f t="shared" si="10"/>
        <v>0</v>
      </c>
      <c r="N38" s="34">
        <f>N39+N40+N41+N42</f>
        <v>1201855.02</v>
      </c>
      <c r="O38" s="28" t="s">
        <v>38</v>
      </c>
      <c r="P38" s="28">
        <f t="shared" ref="P38:P40" si="11">(+N38/J38)-1</f>
        <v>-0.83358699562261618</v>
      </c>
      <c r="Q38" s="20"/>
      <c r="R38" s="20"/>
      <c r="S38" s="20"/>
      <c r="T38" s="20"/>
      <c r="U38" s="20"/>
      <c r="V38" s="20"/>
      <c r="W38" s="20"/>
      <c r="X38" s="20"/>
      <c r="Y38" s="20"/>
    </row>
    <row r="39" spans="2:25" x14ac:dyDescent="0.35">
      <c r="B39" s="18"/>
      <c r="C39" s="18"/>
      <c r="D39" s="18" t="s">
        <v>14</v>
      </c>
      <c r="E39" s="18"/>
      <c r="F39" s="18"/>
      <c r="G39" s="33">
        <v>0</v>
      </c>
      <c r="H39" s="57"/>
      <c r="I39" s="33"/>
      <c r="J39" s="57">
        <v>1594974</v>
      </c>
      <c r="K39" s="33"/>
      <c r="L39" s="57">
        <v>1594974</v>
      </c>
      <c r="M39" s="33"/>
      <c r="N39" s="57">
        <v>411407.33999999997</v>
      </c>
      <c r="O39" s="31" t="s">
        <v>38</v>
      </c>
      <c r="P39" s="31">
        <f t="shared" si="11"/>
        <v>-0.74206015897437827</v>
      </c>
      <c r="Q39" s="20"/>
      <c r="R39" s="20"/>
      <c r="S39" s="20"/>
      <c r="T39" s="20"/>
      <c r="U39" s="20"/>
      <c r="V39" s="20"/>
      <c r="W39" s="20"/>
      <c r="X39" s="20"/>
      <c r="Y39" s="20"/>
    </row>
    <row r="40" spans="2:25" x14ac:dyDescent="0.35">
      <c r="B40" s="18"/>
      <c r="C40" s="18"/>
      <c r="D40" s="18" t="s">
        <v>16</v>
      </c>
      <c r="E40" s="18"/>
      <c r="F40" s="18"/>
      <c r="G40" s="33">
        <v>0</v>
      </c>
      <c r="H40" s="57"/>
      <c r="I40" s="33"/>
      <c r="J40" s="57">
        <v>5627148</v>
      </c>
      <c r="K40" s="33"/>
      <c r="L40" s="57">
        <v>5627148</v>
      </c>
      <c r="M40" s="33"/>
      <c r="N40" s="57">
        <v>781822.68</v>
      </c>
      <c r="O40" s="31" t="s">
        <v>38</v>
      </c>
      <c r="P40" s="31">
        <f t="shared" si="11"/>
        <v>-0.86106235698794487</v>
      </c>
      <c r="Q40" s="20"/>
      <c r="R40" s="20"/>
      <c r="S40" s="20"/>
      <c r="T40" s="20"/>
      <c r="U40" s="20"/>
      <c r="V40" s="20"/>
      <c r="W40" s="20"/>
      <c r="X40" s="20"/>
      <c r="Y40" s="20"/>
    </row>
    <row r="41" spans="2:25" x14ac:dyDescent="0.35">
      <c r="B41" s="18"/>
      <c r="C41" s="18"/>
      <c r="D41" s="18" t="s">
        <v>10</v>
      </c>
      <c r="E41" s="18"/>
      <c r="F41" s="18"/>
      <c r="G41" s="33"/>
      <c r="H41" s="33"/>
      <c r="I41" s="33"/>
      <c r="J41" s="33"/>
      <c r="K41" s="33"/>
      <c r="L41" s="33"/>
      <c r="M41" s="33"/>
      <c r="N41" s="33"/>
      <c r="O41" s="31" t="s">
        <v>38</v>
      </c>
      <c r="P41" s="31" t="s">
        <v>38</v>
      </c>
      <c r="Q41" s="20"/>
      <c r="R41" s="20"/>
      <c r="S41" s="20"/>
      <c r="T41" s="20"/>
      <c r="U41" s="20"/>
      <c r="V41" s="20"/>
      <c r="W41" s="20"/>
      <c r="X41" s="20"/>
      <c r="Y41" s="20"/>
    </row>
    <row r="42" spans="2:25" x14ac:dyDescent="0.35">
      <c r="B42" s="18"/>
      <c r="C42" s="18"/>
      <c r="D42" s="18" t="s">
        <v>12</v>
      </c>
      <c r="E42" s="18"/>
      <c r="F42" s="18"/>
      <c r="G42" s="33">
        <v>0</v>
      </c>
      <c r="H42" s="33"/>
      <c r="I42" s="33"/>
      <c r="J42" s="33"/>
      <c r="K42" s="33"/>
      <c r="L42" s="33"/>
      <c r="M42" s="53"/>
      <c r="N42" s="57">
        <v>8625</v>
      </c>
      <c r="O42" s="31" t="s">
        <v>38</v>
      </c>
      <c r="P42" s="31" t="s">
        <v>38</v>
      </c>
      <c r="Q42" s="20"/>
      <c r="R42" s="20"/>
      <c r="S42" s="20"/>
      <c r="T42" s="20"/>
      <c r="U42" s="20"/>
      <c r="V42" s="20"/>
      <c r="W42" s="20"/>
      <c r="X42" s="20"/>
      <c r="Y42" s="20"/>
    </row>
    <row r="43" spans="2:25" ht="18.75" thickBot="1" x14ac:dyDescent="0.4">
      <c r="B43" s="35"/>
      <c r="C43" s="36" t="s">
        <v>24</v>
      </c>
      <c r="D43" s="35"/>
      <c r="E43" s="35"/>
      <c r="F43" s="35"/>
      <c r="G43" s="37"/>
      <c r="H43" s="37"/>
      <c r="I43" s="37"/>
      <c r="J43" s="37"/>
      <c r="K43" s="37"/>
      <c r="L43" s="37"/>
      <c r="M43" s="37"/>
      <c r="N43" s="59">
        <f>((M13+N13)-(M31+N31)+N12+M12-0)</f>
        <v>345471461.67000008</v>
      </c>
      <c r="O43" s="37"/>
      <c r="P43" s="37"/>
      <c r="Q43" s="20"/>
      <c r="R43" s="20"/>
      <c r="S43" s="20"/>
      <c r="T43" s="20"/>
      <c r="U43" s="20"/>
      <c r="V43" s="20"/>
      <c r="W43" s="20"/>
      <c r="X43" s="20"/>
      <c r="Y43" s="20"/>
    </row>
  </sheetData>
  <mergeCells count="11">
    <mergeCell ref="B3:P3"/>
    <mergeCell ref="A1:P1"/>
    <mergeCell ref="G9:H9"/>
    <mergeCell ref="I9:J9"/>
    <mergeCell ref="M9:N9"/>
    <mergeCell ref="O9:P9"/>
    <mergeCell ref="K9:L9"/>
    <mergeCell ref="C6:E6"/>
    <mergeCell ref="F6:I6"/>
    <mergeCell ref="B9:F10"/>
    <mergeCell ref="B2:P2"/>
  </mergeCells>
  <phoneticPr fontId="4" type="noConversion"/>
  <pageMargins left="0.7" right="0.7" top="0.98854166666666665" bottom="0.75" header="0.3" footer="0.3"/>
  <pageSetup scale="60" orientation="landscape" r:id="rId1"/>
  <headerFooter>
    <oddHeader>&amp;L&amp;G</oddHead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Flujo de Efectivo</vt:lpstr>
    </vt:vector>
  </TitlesOfParts>
  <Company>Secretaria de Hacienda y Credito Publico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Ochoa Cano</dc:creator>
  <cp:lastModifiedBy>Joel Alarcón Gómez</cp:lastModifiedBy>
  <cp:lastPrinted>2025-05-30T20:16:59Z</cp:lastPrinted>
  <dcterms:created xsi:type="dcterms:W3CDTF">2016-02-27T00:43:51Z</dcterms:created>
  <dcterms:modified xsi:type="dcterms:W3CDTF">2025-05-30T20:17:04Z</dcterms:modified>
</cp:coreProperties>
</file>